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285"/>
  </bookViews>
  <sheets>
    <sheet name="Return Data" sheetId="1" r:id="rId1"/>
    <sheet name="Header" sheetId="2" r:id="rId2"/>
  </sheets>
  <calcPr calcId="145621"/>
</workbook>
</file>

<file path=xl/calcChain.xml><?xml version="1.0" encoding="utf-8"?>
<calcChain xmlns="http://schemas.openxmlformats.org/spreadsheetml/2006/main">
  <c r="AV26" i="1" l="1"/>
  <c r="AD29" i="1"/>
  <c r="AH29" i="1"/>
  <c r="AJ29" i="1" s="1"/>
  <c r="AL29" i="1" s="1"/>
  <c r="AQ29" i="1"/>
  <c r="AP29" i="1"/>
  <c r="AF29" i="1"/>
  <c r="AC29" i="1"/>
  <c r="P29" i="1"/>
  <c r="AN29" i="1" l="1"/>
  <c r="AO29" i="1" s="1"/>
  <c r="AR29" i="1" s="1"/>
  <c r="AU29" i="1" s="1"/>
  <c r="Z37" i="1"/>
  <c r="Z36" i="1"/>
  <c r="Y37" i="1"/>
  <c r="Y36" i="1"/>
  <c r="Z25" i="1"/>
  <c r="Z24" i="1"/>
  <c r="Y25" i="1"/>
  <c r="Y24" i="1"/>
  <c r="Z21" i="1"/>
  <c r="Z20" i="1"/>
  <c r="Y21" i="1"/>
  <c r="Y20" i="1"/>
  <c r="Z14" i="1"/>
  <c r="Y14" i="1"/>
  <c r="Z10" i="1"/>
  <c r="Y10" i="1"/>
  <c r="Z7" i="1"/>
  <c r="Z6" i="1"/>
  <c r="Y7" i="1"/>
  <c r="Y6" i="1"/>
  <c r="P30" i="1"/>
  <c r="AD31" i="1" s="1"/>
  <c r="P31" i="1"/>
  <c r="P35" i="1"/>
  <c r="P37" i="1" s="1"/>
  <c r="AA36" i="1"/>
  <c r="AA37" i="1" s="1"/>
  <c r="Q37" i="1"/>
  <c r="R37" i="1"/>
  <c r="S37" i="1"/>
  <c r="T37" i="1"/>
  <c r="U37" i="1"/>
  <c r="V37" i="1"/>
  <c r="W37" i="1"/>
  <c r="AP37" i="1"/>
  <c r="AQ37" i="1" s="1"/>
  <c r="Q36" i="1"/>
  <c r="S36" i="1"/>
  <c r="T36" i="1"/>
  <c r="U36" i="1"/>
  <c r="V36" i="1"/>
  <c r="W36" i="1"/>
  <c r="AP36" i="1"/>
  <c r="AQ36" i="1"/>
  <c r="AD35" i="1"/>
  <c r="AC35" i="1"/>
  <c r="AF35" i="1" s="1"/>
  <c r="AQ35" i="1"/>
  <c r="AD34" i="1"/>
  <c r="AC34" i="1"/>
  <c r="AF34" i="1" s="1"/>
  <c r="AP34" i="1"/>
  <c r="AQ34" i="1" s="1"/>
  <c r="AD33" i="1"/>
  <c r="Q33" i="1"/>
  <c r="R33" i="1"/>
  <c r="S33" i="1"/>
  <c r="T33" i="1"/>
  <c r="U33" i="1"/>
  <c r="V33" i="1"/>
  <c r="W33" i="1"/>
  <c r="X33" i="1"/>
  <c r="Y33" i="1"/>
  <c r="AA33" i="1"/>
  <c r="AP33" i="1"/>
  <c r="AQ33" i="1" s="1"/>
  <c r="AD32" i="1"/>
  <c r="AC32" i="1"/>
  <c r="AF32" i="1" s="1"/>
  <c r="AP32" i="1"/>
  <c r="AQ32" i="1" s="1"/>
  <c r="AC31" i="1"/>
  <c r="AF31" i="1"/>
  <c r="AP31" i="1"/>
  <c r="AQ31" i="1" s="1"/>
  <c r="AC30" i="1"/>
  <c r="AF30" i="1" s="1"/>
  <c r="AQ30" i="1"/>
  <c r="P26" i="1"/>
  <c r="P28" i="1" s="1"/>
  <c r="AC28" i="1"/>
  <c r="AF28" i="1" s="1"/>
  <c r="AP28" i="1"/>
  <c r="AQ28" i="1" s="1"/>
  <c r="AD27" i="1"/>
  <c r="AC27" i="1"/>
  <c r="AF27" i="1" s="1"/>
  <c r="AP27" i="1"/>
  <c r="AQ27" i="1" s="1"/>
  <c r="AC26" i="1"/>
  <c r="AF26" i="1" s="1"/>
  <c r="AQ26" i="1"/>
  <c r="P22" i="1"/>
  <c r="AD24" i="1" s="1"/>
  <c r="AD25" i="1"/>
  <c r="Q25" i="1"/>
  <c r="R25" i="1"/>
  <c r="S25" i="1"/>
  <c r="T25" i="1"/>
  <c r="U25" i="1"/>
  <c r="V25" i="1"/>
  <c r="W25" i="1"/>
  <c r="AA25" i="1"/>
  <c r="AP25" i="1"/>
  <c r="AQ25" i="1" s="1"/>
  <c r="Q24" i="1"/>
  <c r="AC24" i="1" s="1"/>
  <c r="AF24" i="1" s="1"/>
  <c r="S24" i="1"/>
  <c r="T24" i="1"/>
  <c r="U24" i="1"/>
  <c r="V24" i="1"/>
  <c r="W24" i="1"/>
  <c r="AA24" i="1"/>
  <c r="AP24" i="1"/>
  <c r="AQ24" i="1"/>
  <c r="AD23" i="1"/>
  <c r="AC23" i="1"/>
  <c r="AF23" i="1" s="1"/>
  <c r="AP23" i="1"/>
  <c r="AQ23" i="1"/>
  <c r="AD22" i="1"/>
  <c r="AC22" i="1"/>
  <c r="AF22" i="1" s="1"/>
  <c r="AQ22" i="1"/>
  <c r="P18" i="1"/>
  <c r="AD21" i="1" s="1"/>
  <c r="Q20" i="1"/>
  <c r="Q21" i="1" s="1"/>
  <c r="S20" i="1"/>
  <c r="T20" i="1"/>
  <c r="T21" i="1" s="1"/>
  <c r="U20" i="1"/>
  <c r="U21" i="1" s="1"/>
  <c r="V20" i="1"/>
  <c r="V21" i="1" s="1"/>
  <c r="W20" i="1"/>
  <c r="W21" i="1" s="1"/>
  <c r="R21" i="1"/>
  <c r="S21" i="1"/>
  <c r="AA21" i="1"/>
  <c r="AP21" i="1"/>
  <c r="AQ21" i="1" s="1"/>
  <c r="AA20" i="1"/>
  <c r="AP20" i="1"/>
  <c r="AQ20" i="1" s="1"/>
  <c r="AC19" i="1"/>
  <c r="AF19" i="1" s="1"/>
  <c r="AP19" i="1"/>
  <c r="AQ19" i="1" s="1"/>
  <c r="AC18" i="1"/>
  <c r="AF18" i="1" s="1"/>
  <c r="AQ18" i="1"/>
  <c r="P17" i="1"/>
  <c r="AD17" i="1" s="1"/>
  <c r="AC17" i="1"/>
  <c r="AF17" i="1"/>
  <c r="AQ17" i="1"/>
  <c r="P15" i="1"/>
  <c r="AD16" i="1"/>
  <c r="AC16" i="1"/>
  <c r="AF16" i="1"/>
  <c r="AP16" i="1"/>
  <c r="AQ16" i="1" s="1"/>
  <c r="AD15" i="1"/>
  <c r="AC15" i="1"/>
  <c r="AF15" i="1" s="1"/>
  <c r="AQ15" i="1"/>
  <c r="P11" i="1"/>
  <c r="AD14" i="1"/>
  <c r="Q14" i="1"/>
  <c r="R14" i="1"/>
  <c r="S14" i="1"/>
  <c r="T14" i="1"/>
  <c r="U14" i="1"/>
  <c r="V14" i="1"/>
  <c r="W14" i="1"/>
  <c r="AA14" i="1"/>
  <c r="AP14" i="1"/>
  <c r="AQ14" i="1" s="1"/>
  <c r="AD13" i="1"/>
  <c r="AC13" i="1"/>
  <c r="AF13" i="1"/>
  <c r="AP13" i="1"/>
  <c r="AQ13" i="1" s="1"/>
  <c r="AD12" i="1"/>
  <c r="AC12" i="1"/>
  <c r="AF12" i="1"/>
  <c r="AP12" i="1"/>
  <c r="AQ12" i="1" s="1"/>
  <c r="AD11" i="1"/>
  <c r="AC11" i="1"/>
  <c r="AF11" i="1"/>
  <c r="AQ11" i="1"/>
  <c r="P8" i="1"/>
  <c r="AD10" i="1" s="1"/>
  <c r="Q10" i="1"/>
  <c r="AC10" i="1" s="1"/>
  <c r="AF10" i="1" s="1"/>
  <c r="S10" i="1"/>
  <c r="T10" i="1"/>
  <c r="U10" i="1"/>
  <c r="V10" i="1"/>
  <c r="W10" i="1"/>
  <c r="AA10" i="1"/>
  <c r="AP10" i="1"/>
  <c r="AQ10" i="1"/>
  <c r="AD9" i="1"/>
  <c r="AC9" i="1"/>
  <c r="AF9" i="1" s="1"/>
  <c r="AP9" i="1"/>
  <c r="AQ9" i="1"/>
  <c r="AD8" i="1"/>
  <c r="AC8" i="1"/>
  <c r="AF8" i="1" s="1"/>
  <c r="AQ8" i="1"/>
  <c r="P3" i="1"/>
  <c r="AD5" i="1" s="1"/>
  <c r="AD7" i="1"/>
  <c r="Q7" i="1"/>
  <c r="R7" i="1"/>
  <c r="S7" i="1"/>
  <c r="T7" i="1"/>
  <c r="U7" i="1"/>
  <c r="V7" i="1"/>
  <c r="W7" i="1"/>
  <c r="AA6" i="1"/>
  <c r="AA7" i="1" s="1"/>
  <c r="AP7" i="1"/>
  <c r="AQ7" i="1"/>
  <c r="AD6" i="1"/>
  <c r="Q6" i="1"/>
  <c r="S6" i="1"/>
  <c r="T6" i="1"/>
  <c r="U6" i="1"/>
  <c r="V6" i="1"/>
  <c r="W6" i="1"/>
  <c r="AP6" i="1"/>
  <c r="AQ6" i="1"/>
  <c r="AC5" i="1"/>
  <c r="AF5" i="1"/>
  <c r="AP5" i="1"/>
  <c r="AQ5" i="1" s="1"/>
  <c r="AC4" i="1"/>
  <c r="AF4" i="1"/>
  <c r="AP4" i="1"/>
  <c r="AQ4" i="1" s="1"/>
  <c r="AC3" i="1"/>
  <c r="AF3" i="1"/>
  <c r="AQ3" i="1"/>
  <c r="P34" i="1"/>
  <c r="P32" i="1"/>
  <c r="P25" i="1"/>
  <c r="P24" i="1"/>
  <c r="P14" i="1"/>
  <c r="P13" i="1"/>
  <c r="P6" i="1"/>
  <c r="P5" i="1"/>
  <c r="P23" i="1"/>
  <c r="P16" i="1"/>
  <c r="P12" i="1"/>
  <c r="P4" i="1"/>
  <c r="AH31" i="1" l="1"/>
  <c r="AJ31" i="1" s="1"/>
  <c r="AL31" i="1" s="1"/>
  <c r="AH5" i="1"/>
  <c r="AJ5" i="1" s="1"/>
  <c r="AL5" i="1" s="1"/>
  <c r="AD26" i="1"/>
  <c r="AH26" i="1" s="1"/>
  <c r="AJ26" i="1" s="1"/>
  <c r="AL26" i="1" s="1"/>
  <c r="AC33" i="1"/>
  <c r="AF33" i="1" s="1"/>
  <c r="AD36" i="1"/>
  <c r="AC37" i="1"/>
  <c r="AF37" i="1" s="1"/>
  <c r="AH37" i="1" s="1"/>
  <c r="AJ37" i="1" s="1"/>
  <c r="AL37" i="1" s="1"/>
  <c r="P9" i="1"/>
  <c r="P19" i="1"/>
  <c r="P7" i="1"/>
  <c r="P20" i="1"/>
  <c r="P36" i="1"/>
  <c r="AD20" i="1"/>
  <c r="AD37" i="1"/>
  <c r="P27" i="1"/>
  <c r="P10" i="1"/>
  <c r="P21" i="1"/>
  <c r="P33" i="1"/>
  <c r="AD3" i="1"/>
  <c r="AH3" i="1" s="1"/>
  <c r="AJ3" i="1" s="1"/>
  <c r="AL3" i="1" s="1"/>
  <c r="AN3" i="1" s="1"/>
  <c r="AO3" i="1" s="1"/>
  <c r="AR3" i="1" s="1"/>
  <c r="AU3" i="1" s="1"/>
  <c r="AD4" i="1"/>
  <c r="AH4" i="1" s="1"/>
  <c r="AJ4" i="1" s="1"/>
  <c r="AL4" i="1" s="1"/>
  <c r="AN4" i="1" s="1"/>
  <c r="AO4" i="1" s="1"/>
  <c r="AR4" i="1" s="1"/>
  <c r="AU4" i="1" s="1"/>
  <c r="AC7" i="1"/>
  <c r="AF7" i="1" s="1"/>
  <c r="AD18" i="1"/>
  <c r="AD19" i="1"/>
  <c r="AH19" i="1" s="1"/>
  <c r="AJ19" i="1" s="1"/>
  <c r="AL19" i="1" s="1"/>
  <c r="AN19" i="1" s="1"/>
  <c r="AO19" i="1" s="1"/>
  <c r="AR19" i="1" s="1"/>
  <c r="AU19" i="1" s="1"/>
  <c r="AH22" i="1"/>
  <c r="AJ22" i="1" s="1"/>
  <c r="AL22" i="1" s="1"/>
  <c r="AN22" i="1" s="1"/>
  <c r="AO22" i="1" s="1"/>
  <c r="AR22" i="1" s="1"/>
  <c r="AU22" i="1" s="1"/>
  <c r="AH23" i="1"/>
  <c r="AJ23" i="1" s="1"/>
  <c r="AL23" i="1" s="1"/>
  <c r="AC25" i="1"/>
  <c r="AF25" i="1" s="1"/>
  <c r="AD28" i="1"/>
  <c r="AD30" i="1"/>
  <c r="AH30" i="1" s="1"/>
  <c r="AJ30" i="1" s="1"/>
  <c r="AL30" i="1" s="1"/>
  <c r="AN30" i="1" s="1"/>
  <c r="AO30" i="1" s="1"/>
  <c r="AR30" i="1" s="1"/>
  <c r="AU30" i="1" s="1"/>
  <c r="AH35" i="1"/>
  <c r="AJ35" i="1" s="1"/>
  <c r="AL35" i="1" s="1"/>
  <c r="AC36" i="1"/>
  <c r="AF36" i="1" s="1"/>
  <c r="AH27" i="1"/>
  <c r="AJ27" i="1" s="1"/>
  <c r="AL27" i="1" s="1"/>
  <c r="AH28" i="1"/>
  <c r="AJ28" i="1" s="1"/>
  <c r="AL28" i="1" s="1"/>
  <c r="AN28" i="1" s="1"/>
  <c r="AH32" i="1"/>
  <c r="AJ32" i="1" s="1"/>
  <c r="AL32" i="1" s="1"/>
  <c r="AH16" i="1"/>
  <c r="AJ16" i="1" s="1"/>
  <c r="AL16" i="1" s="1"/>
  <c r="AN16" i="1" s="1"/>
  <c r="AO16" i="1" s="1"/>
  <c r="AR16" i="1" s="1"/>
  <c r="AU16" i="1" s="1"/>
  <c r="AH11" i="1"/>
  <c r="AJ11" i="1" s="1"/>
  <c r="AL11" i="1" s="1"/>
  <c r="AN11" i="1" s="1"/>
  <c r="AO11" i="1" s="1"/>
  <c r="AR11" i="1" s="1"/>
  <c r="AU11" i="1" s="1"/>
  <c r="AH12" i="1"/>
  <c r="AJ12" i="1" s="1"/>
  <c r="AL12" i="1" s="1"/>
  <c r="AN12" i="1" s="1"/>
  <c r="AO12" i="1" s="1"/>
  <c r="AR12" i="1" s="1"/>
  <c r="AU12" i="1" s="1"/>
  <c r="AH13" i="1"/>
  <c r="AJ13" i="1" s="1"/>
  <c r="AL13" i="1" s="1"/>
  <c r="AN13" i="1" s="1"/>
  <c r="AO13" i="1" s="1"/>
  <c r="AR13" i="1" s="1"/>
  <c r="AU13" i="1" s="1"/>
  <c r="AH34" i="1"/>
  <c r="AJ34" i="1" s="1"/>
  <c r="AL34" i="1" s="1"/>
  <c r="AN34" i="1" s="1"/>
  <c r="AO34" i="1" s="1"/>
  <c r="AR34" i="1" s="1"/>
  <c r="AU34" i="1" s="1"/>
  <c r="AH8" i="1"/>
  <c r="AJ8" i="1" s="1"/>
  <c r="AL8" i="1" s="1"/>
  <c r="AN8" i="1" s="1"/>
  <c r="AO8" i="1" s="1"/>
  <c r="AR8" i="1" s="1"/>
  <c r="AU8" i="1" s="1"/>
  <c r="AH18" i="1"/>
  <c r="AJ18" i="1" s="1"/>
  <c r="AL18" i="1" s="1"/>
  <c r="AN18" i="1" s="1"/>
  <c r="AO18" i="1" s="1"/>
  <c r="AR18" i="1" s="1"/>
  <c r="AU18" i="1" s="1"/>
  <c r="AH17" i="1"/>
  <c r="AJ17" i="1" s="1"/>
  <c r="AL17" i="1" s="1"/>
  <c r="AN17" i="1" s="1"/>
  <c r="AO17" i="1" s="1"/>
  <c r="AR17" i="1" s="1"/>
  <c r="AU17" i="1" s="1"/>
  <c r="AV17" i="1" s="1"/>
  <c r="AH15" i="1"/>
  <c r="AJ15" i="1" s="1"/>
  <c r="AL15" i="1" s="1"/>
  <c r="AN15" i="1" s="1"/>
  <c r="AO15" i="1" s="1"/>
  <c r="AR15" i="1" s="1"/>
  <c r="AU15" i="1" s="1"/>
  <c r="AN5" i="1"/>
  <c r="AO5" i="1" s="1"/>
  <c r="AR5" i="1" s="1"/>
  <c r="AU5" i="1" s="1"/>
  <c r="AH7" i="1"/>
  <c r="AJ7" i="1" s="1"/>
  <c r="AL7" i="1" s="1"/>
  <c r="AH10" i="1"/>
  <c r="AJ10" i="1" s="1"/>
  <c r="AL10" i="1" s="1"/>
  <c r="AH24" i="1"/>
  <c r="AJ24" i="1" s="1"/>
  <c r="AL24" i="1" s="1"/>
  <c r="AC14" i="1"/>
  <c r="AF14" i="1" s="1"/>
  <c r="AH14" i="1" s="1"/>
  <c r="AJ14" i="1" s="1"/>
  <c r="AL14" i="1" s="1"/>
  <c r="AC20" i="1"/>
  <c r="AF20" i="1" s="1"/>
  <c r="AH20" i="1" s="1"/>
  <c r="AJ20" i="1" s="1"/>
  <c r="AL20" i="1" s="1"/>
  <c r="AH25" i="1"/>
  <c r="AJ25" i="1" s="1"/>
  <c r="AL25" i="1" s="1"/>
  <c r="AN35" i="1"/>
  <c r="AO35" i="1" s="1"/>
  <c r="AR35" i="1" s="1"/>
  <c r="AU35" i="1" s="1"/>
  <c r="AC21" i="1"/>
  <c r="AF21" i="1" s="1"/>
  <c r="AH21" i="1" s="1"/>
  <c r="AJ21" i="1" s="1"/>
  <c r="AL21" i="1" s="1"/>
  <c r="AN27" i="1"/>
  <c r="AC6" i="1"/>
  <c r="AF6" i="1" s="1"/>
  <c r="AH6" i="1" s="1"/>
  <c r="AJ6" i="1" s="1"/>
  <c r="AL6" i="1" s="1"/>
  <c r="AH9" i="1"/>
  <c r="AJ9" i="1" s="1"/>
  <c r="AL9" i="1" s="1"/>
  <c r="AN23" i="1"/>
  <c r="AO23" i="1" s="1"/>
  <c r="AR23" i="1" s="1"/>
  <c r="AU23" i="1" s="1"/>
  <c r="AN31" i="1"/>
  <c r="AO31" i="1"/>
  <c r="AR31" i="1" s="1"/>
  <c r="AU31" i="1" s="1"/>
  <c r="AN32" i="1"/>
  <c r="AH33" i="1"/>
  <c r="AJ33" i="1" s="1"/>
  <c r="AL33" i="1" s="1"/>
  <c r="AO27" i="1" l="1"/>
  <c r="AR27" i="1" s="1"/>
  <c r="AU27" i="1" s="1"/>
  <c r="AH36" i="1"/>
  <c r="AJ36" i="1" s="1"/>
  <c r="AL36" i="1" s="1"/>
  <c r="AN36" i="1" s="1"/>
  <c r="AO36" i="1" s="1"/>
  <c r="AR36" i="1" s="1"/>
  <c r="AU36" i="1" s="1"/>
  <c r="AO32" i="1"/>
  <c r="AR32" i="1" s="1"/>
  <c r="AU32" i="1" s="1"/>
  <c r="AO28" i="1"/>
  <c r="AR28" i="1" s="1"/>
  <c r="AU28" i="1" s="1"/>
  <c r="AN26" i="1"/>
  <c r="AO26" i="1" s="1"/>
  <c r="AR26" i="1" s="1"/>
  <c r="AU26" i="1" s="1"/>
  <c r="AN21" i="1"/>
  <c r="AO21" i="1" s="1"/>
  <c r="AR21" i="1" s="1"/>
  <c r="AU21" i="1" s="1"/>
  <c r="AN6" i="1"/>
  <c r="AO6" i="1" s="1"/>
  <c r="AR6" i="1" s="1"/>
  <c r="AU6" i="1" s="1"/>
  <c r="AV3" i="1" s="1"/>
  <c r="AN14" i="1"/>
  <c r="AO14" i="1"/>
  <c r="AR14" i="1" s="1"/>
  <c r="AU14" i="1" s="1"/>
  <c r="AV11" i="1" s="1"/>
  <c r="AN9" i="1"/>
  <c r="AO9" i="1" s="1"/>
  <c r="AR9" i="1" s="1"/>
  <c r="AU9" i="1" s="1"/>
  <c r="AN33" i="1"/>
  <c r="AO33" i="1" s="1"/>
  <c r="AR33" i="1" s="1"/>
  <c r="AU33" i="1" s="1"/>
  <c r="AN20" i="1"/>
  <c r="AO20" i="1" s="1"/>
  <c r="AR20" i="1" s="1"/>
  <c r="AU20" i="1" s="1"/>
  <c r="AV15" i="1"/>
  <c r="AN37" i="1"/>
  <c r="AO37" i="1" s="1"/>
  <c r="AR37" i="1" s="1"/>
  <c r="AU37" i="1" s="1"/>
  <c r="AV35" i="1" s="1"/>
  <c r="AN10" i="1"/>
  <c r="AO10" i="1" s="1"/>
  <c r="AR10" i="1" s="1"/>
  <c r="AU10" i="1" s="1"/>
  <c r="AN25" i="1"/>
  <c r="AO25" i="1" s="1"/>
  <c r="AR25" i="1" s="1"/>
  <c r="AU25" i="1" s="1"/>
  <c r="AN24" i="1"/>
  <c r="AO24" i="1" s="1"/>
  <c r="AR24" i="1" s="1"/>
  <c r="AU24" i="1" s="1"/>
  <c r="AN7" i="1"/>
  <c r="AO7" i="1" s="1"/>
  <c r="AR7" i="1" s="1"/>
  <c r="AU7" i="1" s="1"/>
  <c r="AV30" i="1" l="1"/>
  <c r="AV8" i="1"/>
  <c r="AV18" i="1"/>
  <c r="AV22" i="1"/>
</calcChain>
</file>

<file path=xl/sharedStrings.xml><?xml version="1.0" encoding="utf-8"?>
<sst xmlns="http://schemas.openxmlformats.org/spreadsheetml/2006/main" count="196" uniqueCount="118">
  <si>
    <t>Location Acct #</t>
  </si>
  <si>
    <t>Juris Code</t>
  </si>
  <si>
    <t>TaxCode</t>
  </si>
  <si>
    <t>Gross Sales &amp; Service</t>
  </si>
  <si>
    <t>Service Sales</t>
  </si>
  <si>
    <t>Govt Charitable Sales</t>
  </si>
  <si>
    <t>Gas</t>
  </si>
  <si>
    <t>Prescriptions Prosthetics</t>
  </si>
  <si>
    <t>Trade-ins</t>
  </si>
  <si>
    <t>Bad Debt</t>
  </si>
  <si>
    <t>Utilities for Restaurant</t>
  </si>
  <si>
    <t>Other Deduction</t>
  </si>
  <si>
    <t>Other Deduction Explanation</t>
  </si>
  <si>
    <t>Food</t>
  </si>
  <si>
    <t>Machinery</t>
  </si>
  <si>
    <t>Part A &gt;&gt;&gt;</t>
  </si>
  <si>
    <t xml:space="preserve"> </t>
  </si>
  <si>
    <t>Part B &gt;&gt;&gt;</t>
  </si>
  <si>
    <t>Electricity</t>
  </si>
  <si>
    <t>Farm Equipment</t>
  </si>
  <si>
    <t>Low Emit Vehicles</t>
  </si>
  <si>
    <t>School Related Sales</t>
  </si>
  <si>
    <t>Cigarettes</t>
  </si>
  <si>
    <t>Renewable Energy Components</t>
  </si>
  <si>
    <t>Other Exemption</t>
  </si>
  <si>
    <t>Other Exemption Explanation</t>
  </si>
  <si>
    <t>Part B Total</t>
  </si>
  <si>
    <t>Licensed Dealer Sales</t>
  </si>
  <si>
    <t>Net Sales</t>
  </si>
  <si>
    <t>Overpayment from Previous Return</t>
  </si>
  <si>
    <t>Out of Taxing Area Sales</t>
  </si>
  <si>
    <t>Net Taxable Sales</t>
  </si>
  <si>
    <t>Tax Rate</t>
  </si>
  <si>
    <t>Amount of Sales Tax</t>
  </si>
  <si>
    <t>Excess Tax Collected</t>
  </si>
  <si>
    <t>Total</t>
  </si>
  <si>
    <t>Service Fee Rate</t>
  </si>
  <si>
    <t>Service Fee Allowed</t>
  </si>
  <si>
    <t>Sales Tax Due</t>
  </si>
  <si>
    <t>Goods From Inventory</t>
  </si>
  <si>
    <t>Tax on Goods from Inventory</t>
  </si>
  <si>
    <t>Tax Due</t>
  </si>
  <si>
    <t>Penalty</t>
  </si>
  <si>
    <t>Interest</t>
  </si>
  <si>
    <t>DR 0100 Line 1</t>
  </si>
  <si>
    <t>DR 0100</t>
  </si>
  <si>
    <t>DR 0100 Line 2a</t>
  </si>
  <si>
    <t>State</t>
  </si>
  <si>
    <t>RTD</t>
  </si>
  <si>
    <t>CD</t>
  </si>
  <si>
    <t>City</t>
  </si>
  <si>
    <t>Cnty</t>
  </si>
  <si>
    <t>RTA</t>
  </si>
  <si>
    <t>TaxPeriodBeginDate</t>
  </si>
  <si>
    <t>TaxPeriodEndDate</t>
  </si>
  <si>
    <t>Colorado Acct #</t>
  </si>
  <si>
    <t>Business Name</t>
  </si>
  <si>
    <t>Address</t>
  </si>
  <si>
    <t>Zip</t>
  </si>
  <si>
    <t>Date Signed</t>
  </si>
  <si>
    <t>Contact Name</t>
  </si>
  <si>
    <t>Contact Phone</t>
  </si>
  <si>
    <t>Contact Email</t>
  </si>
  <si>
    <t>FEIN</t>
  </si>
  <si>
    <t>Ack Email</t>
  </si>
  <si>
    <t>Total for each Tax Type</t>
  </si>
  <si>
    <t>Total for each branch location</t>
  </si>
  <si>
    <t>Taxpayer Information &gt;&gt;&gt;</t>
  </si>
  <si>
    <t>Filing period start and end dates</t>
  </si>
  <si>
    <t>Amended</t>
  </si>
  <si>
    <t>Return</t>
  </si>
  <si>
    <t>Part A Total     DR 0100 Line 2b</t>
  </si>
  <si>
    <t>Exemptions</t>
  </si>
  <si>
    <t>Line 3</t>
  </si>
  <si>
    <t>Line 3a</t>
  </si>
  <si>
    <t>Line 3b</t>
  </si>
  <si>
    <t>Line 3c</t>
  </si>
  <si>
    <t>Line 4</t>
  </si>
  <si>
    <t>Line 5</t>
  </si>
  <si>
    <t>Line 6</t>
  </si>
  <si>
    <t>Line 7</t>
  </si>
  <si>
    <t>Line 8a</t>
  </si>
  <si>
    <t>Line 8b</t>
  </si>
  <si>
    <t>Line 9</t>
  </si>
  <si>
    <t>Line 10</t>
  </si>
  <si>
    <t>Line 15</t>
  </si>
  <si>
    <t>Line 14</t>
  </si>
  <si>
    <t>Line 13</t>
  </si>
  <si>
    <t>Line 12</t>
  </si>
  <si>
    <t>Line 11</t>
  </si>
  <si>
    <t>LID</t>
  </si>
  <si>
    <t>MT</t>
  </si>
  <si>
    <t>MHA</t>
  </si>
  <si>
    <t>012345670001</t>
  </si>
  <si>
    <t>110059</t>
  </si>
  <si>
    <t>012345670002</t>
  </si>
  <si>
    <t>012345670003</t>
  </si>
  <si>
    <t>012345670004</t>
  </si>
  <si>
    <t>012345670005</t>
  </si>
  <si>
    <t>030206</t>
  </si>
  <si>
    <t>012345670006</t>
  </si>
  <si>
    <t>012345670007</t>
  </si>
  <si>
    <t>012345670008</t>
  </si>
  <si>
    <t>012345670009</t>
  </si>
  <si>
    <t>070206</t>
  </si>
  <si>
    <t>610005</t>
  </si>
  <si>
    <t>470031</t>
  </si>
  <si>
    <t>540007</t>
  </si>
  <si>
    <t>040052</t>
  </si>
  <si>
    <t>060031</t>
  </si>
  <si>
    <t>010006</t>
  </si>
  <si>
    <t>012345670010</t>
  </si>
  <si>
    <t>Space Flight</t>
  </si>
  <si>
    <t>470208</t>
  </si>
  <si>
    <t>Agricultural Compounds Pesticides</t>
  </si>
  <si>
    <t>Obsolete</t>
  </si>
  <si>
    <t>HSD</t>
  </si>
  <si>
    <t>No entries are made in the gray fields.  The state information carries across to the net sales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</si>
</sst>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6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3" fillId="0" borderId="0" xfId="0" applyFont="1"/>
    <xf numFmtId="0" fontId="2" fillId="0" borderId="0" xfId="1" applyAlignment="1" applyProtection="1"/>
    <xf numFmtId="0" fontId="4" fillId="0" borderId="0" xfId="0" applyFont="1"/>
    <xf numFmtId="4" fontId="0" fillId="2" borderId="1" xfId="0" applyNumberFormat="1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 applyAlignment="1">
      <alignment vertical="top" wrapText="1"/>
    </xf>
    <xf numFmtId="4" fontId="0" fillId="0" borderId="1" xfId="0" applyNumberFormat="1" applyFill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/>
    <xf numFmtId="4" fontId="0" fillId="3" borderId="1" xfId="0" applyNumberFormat="1" applyFill="1" applyBorder="1"/>
    <xf numFmtId="49" fontId="5" fillId="0" borderId="1" xfId="0" applyNumberFormat="1" applyFont="1" applyFill="1" applyBorder="1"/>
    <xf numFmtId="49" fontId="0" fillId="4" borderId="1" xfId="0" applyNumberFormat="1" applyFill="1" applyBorder="1"/>
    <xf numFmtId="49" fontId="5" fillId="4" borderId="1" xfId="0" applyNumberFormat="1" applyFont="1" applyFill="1" applyBorder="1"/>
    <xf numFmtId="4" fontId="0" fillId="4" borderId="1" xfId="0" applyNumberFormat="1" applyFill="1" applyBorder="1"/>
    <xf numFmtId="164" fontId="0" fillId="4" borderId="1" xfId="0" applyNumberFormat="1" applyFill="1" applyBorder="1"/>
    <xf numFmtId="4" fontId="0" fillId="5" borderId="1" xfId="0" applyNumberFormat="1" applyFill="1" applyBorder="1"/>
    <xf numFmtId="4" fontId="5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workbookViewId="0">
      <pane xSplit="3" topLeftCell="D1" activePane="topRight" state="frozen"/>
      <selection pane="topRight" activeCell="A3" sqref="A3"/>
    </sheetView>
  </sheetViews>
  <sheetFormatPr defaultColWidth="8.85546875" defaultRowHeight="12.75" x14ac:dyDescent="0.2"/>
  <cols>
    <col min="1" max="1" width="14.28515625" style="19" customWidth="1"/>
    <col min="2" max="2" width="10.140625" style="19" customWidth="1"/>
    <col min="3" max="3" width="9.140625" style="19" customWidth="1"/>
    <col min="4" max="4" width="14" style="20" customWidth="1"/>
    <col min="5" max="5" width="16.140625" style="20" customWidth="1"/>
    <col min="6" max="6" width="12.140625" style="20" customWidth="1"/>
    <col min="7" max="7" width="13.28515625" style="20" customWidth="1"/>
    <col min="8" max="8" width="9.140625" style="20" customWidth="1"/>
    <col min="9" max="9" width="12.140625" style="20" customWidth="1"/>
    <col min="10" max="11" width="9.140625" style="20" customWidth="1"/>
    <col min="12" max="12" width="9.85546875" style="20" customWidth="1"/>
    <col min="13" max="13" width="10.7109375" style="20" customWidth="1"/>
    <col min="14" max="14" width="10" style="20" customWidth="1"/>
    <col min="15" max="15" width="10.85546875" style="20" customWidth="1"/>
    <col min="16" max="17" width="9.140625" style="20" customWidth="1"/>
    <col min="18" max="18" width="11.140625" style="20" customWidth="1"/>
    <col min="19" max="19" width="9.140625" style="20" customWidth="1"/>
    <col min="20" max="20" width="10.5703125" style="20" customWidth="1"/>
    <col min="21" max="21" width="10.140625" style="20" customWidth="1"/>
    <col min="22" max="24" width="9.140625" style="20" customWidth="1"/>
    <col min="25" max="26" width="11.42578125" style="20" customWidth="1"/>
    <col min="27" max="27" width="10.5703125" style="20" customWidth="1"/>
    <col min="28" max="28" width="11.7109375" style="20" customWidth="1"/>
    <col min="29" max="29" width="9.140625" style="20" customWidth="1"/>
    <col min="30" max="30" width="13.28515625" style="20" customWidth="1"/>
    <col min="31" max="31" width="9.140625" style="20" customWidth="1"/>
    <col min="32" max="32" width="10.85546875" style="20" customWidth="1"/>
    <col min="33" max="33" width="11.85546875" style="20" customWidth="1"/>
    <col min="34" max="34" width="9.140625" style="20" customWidth="1"/>
    <col min="35" max="35" width="9.140625" style="21" customWidth="1"/>
    <col min="36" max="38" width="9.140625" style="20" customWidth="1"/>
    <col min="39" max="39" width="9.140625" style="21" customWidth="1"/>
    <col min="40" max="47" width="9.140625" style="20" customWidth="1"/>
    <col min="48" max="16384" width="8.85546875" style="13"/>
  </cols>
  <sheetData>
    <row r="1" spans="1:48" x14ac:dyDescent="0.2">
      <c r="A1" s="9" t="s">
        <v>16</v>
      </c>
      <c r="B1" s="9"/>
      <c r="C1" s="9"/>
      <c r="D1" s="10" t="s">
        <v>44</v>
      </c>
      <c r="E1" s="10" t="s">
        <v>46</v>
      </c>
      <c r="F1" s="10" t="s">
        <v>15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 t="s">
        <v>17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 t="s">
        <v>73</v>
      </c>
      <c r="AE1" s="10" t="s">
        <v>74</v>
      </c>
      <c r="AF1" s="10" t="s">
        <v>75</v>
      </c>
      <c r="AG1" s="10" t="s">
        <v>76</v>
      </c>
      <c r="AH1" s="10" t="s">
        <v>77</v>
      </c>
      <c r="AI1" s="11" t="s">
        <v>45</v>
      </c>
      <c r="AJ1" s="10" t="s">
        <v>78</v>
      </c>
      <c r="AK1" s="10" t="s">
        <v>79</v>
      </c>
      <c r="AL1" s="10" t="s">
        <v>80</v>
      </c>
      <c r="AM1" s="11" t="s">
        <v>81</v>
      </c>
      <c r="AN1" s="10" t="s">
        <v>82</v>
      </c>
      <c r="AO1" s="10" t="s">
        <v>83</v>
      </c>
      <c r="AP1" s="10" t="s">
        <v>84</v>
      </c>
      <c r="AQ1" s="10" t="s">
        <v>84</v>
      </c>
      <c r="AR1" s="10" t="s">
        <v>89</v>
      </c>
      <c r="AS1" s="10" t="s">
        <v>88</v>
      </c>
      <c r="AT1" s="10" t="s">
        <v>87</v>
      </c>
      <c r="AU1" s="10" t="s">
        <v>86</v>
      </c>
      <c r="AV1" s="12" t="s">
        <v>85</v>
      </c>
    </row>
    <row r="2" spans="1:48" s="18" customFormat="1" ht="51" x14ac:dyDescent="0.2">
      <c r="A2" s="14" t="s">
        <v>0</v>
      </c>
      <c r="B2" s="14" t="s">
        <v>1</v>
      </c>
      <c r="C2" s="14" t="s">
        <v>2</v>
      </c>
      <c r="D2" s="15" t="s">
        <v>3</v>
      </c>
      <c r="E2" s="15" t="s">
        <v>27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114</v>
      </c>
      <c r="N2" s="15" t="s">
        <v>11</v>
      </c>
      <c r="O2" s="15" t="s">
        <v>12</v>
      </c>
      <c r="P2" s="15" t="s">
        <v>71</v>
      </c>
      <c r="Q2" s="15" t="s">
        <v>13</v>
      </c>
      <c r="R2" s="15" t="s">
        <v>14</v>
      </c>
      <c r="S2" s="15" t="s">
        <v>18</v>
      </c>
      <c r="T2" s="15" t="s">
        <v>19</v>
      </c>
      <c r="U2" s="15" t="s">
        <v>115</v>
      </c>
      <c r="V2" s="15" t="s">
        <v>20</v>
      </c>
      <c r="W2" s="15" t="s">
        <v>21</v>
      </c>
      <c r="X2" s="15" t="s">
        <v>22</v>
      </c>
      <c r="Y2" s="15" t="s">
        <v>23</v>
      </c>
      <c r="Z2" s="15" t="s">
        <v>112</v>
      </c>
      <c r="AA2" s="15" t="s">
        <v>24</v>
      </c>
      <c r="AB2" s="15" t="s">
        <v>25</v>
      </c>
      <c r="AC2" s="15" t="s">
        <v>26</v>
      </c>
      <c r="AD2" s="15" t="s">
        <v>28</v>
      </c>
      <c r="AE2" s="15" t="s">
        <v>30</v>
      </c>
      <c r="AF2" s="15" t="s">
        <v>72</v>
      </c>
      <c r="AG2" s="15" t="s">
        <v>29</v>
      </c>
      <c r="AH2" s="15" t="s">
        <v>31</v>
      </c>
      <c r="AI2" s="16" t="s">
        <v>32</v>
      </c>
      <c r="AJ2" s="15" t="s">
        <v>33</v>
      </c>
      <c r="AK2" s="15" t="s">
        <v>34</v>
      </c>
      <c r="AL2" s="15" t="s">
        <v>35</v>
      </c>
      <c r="AM2" s="16" t="s">
        <v>36</v>
      </c>
      <c r="AN2" s="15" t="s">
        <v>37</v>
      </c>
      <c r="AO2" s="15" t="s">
        <v>38</v>
      </c>
      <c r="AP2" s="15" t="s">
        <v>39</v>
      </c>
      <c r="AQ2" s="15" t="s">
        <v>40</v>
      </c>
      <c r="AR2" s="15" t="s">
        <v>41</v>
      </c>
      <c r="AS2" s="15" t="s">
        <v>42</v>
      </c>
      <c r="AT2" s="15" t="s">
        <v>43</v>
      </c>
      <c r="AU2" s="15" t="s">
        <v>65</v>
      </c>
      <c r="AV2" s="17" t="s">
        <v>66</v>
      </c>
    </row>
    <row r="3" spans="1:48" x14ac:dyDescent="0.2">
      <c r="A3" s="7" t="s">
        <v>93</v>
      </c>
      <c r="B3" s="7" t="s">
        <v>94</v>
      </c>
      <c r="C3" s="7" t="s">
        <v>47</v>
      </c>
      <c r="D3" s="6">
        <v>600</v>
      </c>
      <c r="E3" s="6">
        <v>0</v>
      </c>
      <c r="F3" s="6"/>
      <c r="G3" s="6"/>
      <c r="H3" s="6"/>
      <c r="I3" s="6"/>
      <c r="J3" s="6"/>
      <c r="K3" s="6"/>
      <c r="L3" s="6"/>
      <c r="M3" s="6"/>
      <c r="N3" s="6"/>
      <c r="O3" s="6"/>
      <c r="P3" s="6">
        <f>SUM(F3:N3)</f>
        <v>0</v>
      </c>
      <c r="Q3" s="6"/>
      <c r="R3" s="6"/>
      <c r="S3" s="6"/>
      <c r="T3" s="6"/>
      <c r="U3" s="6"/>
      <c r="V3" s="6"/>
      <c r="W3" s="6"/>
      <c r="X3" s="22"/>
      <c r="Y3" s="6"/>
      <c r="Z3" s="6"/>
      <c r="AA3" s="6"/>
      <c r="AB3" s="6"/>
      <c r="AC3" s="6">
        <f>SUM(Q3:AA3)</f>
        <v>0</v>
      </c>
      <c r="AD3" s="6">
        <f>(D3-E3-P3)</f>
        <v>600</v>
      </c>
      <c r="AE3" s="6"/>
      <c r="AF3" s="6">
        <f>(AC3)</f>
        <v>0</v>
      </c>
      <c r="AG3" s="6"/>
      <c r="AH3" s="6">
        <f>(AD3-AE3-AF3-AG3)</f>
        <v>600</v>
      </c>
      <c r="AI3" s="8">
        <v>2.9000000000000001E-2</v>
      </c>
      <c r="AJ3" s="6">
        <f>AH3*AI3</f>
        <v>17.400000000000002</v>
      </c>
      <c r="AK3" s="6"/>
      <c r="AL3" s="6">
        <f>(AJ3+AK3)</f>
        <v>17.400000000000002</v>
      </c>
      <c r="AM3" s="8">
        <v>3.3300000000000003E-2</v>
      </c>
      <c r="AN3" s="6">
        <f>(AL3*AM3)</f>
        <v>0.57942000000000016</v>
      </c>
      <c r="AO3" s="6">
        <f>(AL3-AN3)</f>
        <v>16.820580000000003</v>
      </c>
      <c r="AP3" s="6"/>
      <c r="AQ3" s="6">
        <f>(AP3*AI3)</f>
        <v>0</v>
      </c>
      <c r="AR3" s="6">
        <f>(AO3+AQ3)</f>
        <v>16.820580000000003</v>
      </c>
      <c r="AS3" s="6"/>
      <c r="AT3" s="6"/>
      <c r="AU3" s="6">
        <f>(AR3+AS3+AT3)</f>
        <v>16.820580000000003</v>
      </c>
      <c r="AV3" s="6">
        <f>SUM(AU3+AU4+AU5+AU6+AU7)</f>
        <v>29.001000000000005</v>
      </c>
    </row>
    <row r="4" spans="1:48" x14ac:dyDescent="0.2">
      <c r="A4" s="7" t="s">
        <v>93</v>
      </c>
      <c r="B4" s="9" t="s">
        <v>94</v>
      </c>
      <c r="C4" s="9" t="s">
        <v>90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0">
        <f>(P3)</f>
        <v>0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>
        <f>SUM(Q4:AA4)</f>
        <v>0</v>
      </c>
      <c r="AD4" s="10">
        <f>(D3-E3-P3)</f>
        <v>600</v>
      </c>
      <c r="AE4" s="10"/>
      <c r="AF4" s="10">
        <f t="shared" ref="AF4:AF25" si="0">(AC4)</f>
        <v>0</v>
      </c>
      <c r="AG4" s="10"/>
      <c r="AH4" s="10">
        <f t="shared" ref="AH4:AH14" si="1">(AD4-AE4-AF4-AG4)</f>
        <v>600</v>
      </c>
      <c r="AI4" s="11">
        <v>5.0000000000000001E-3</v>
      </c>
      <c r="AJ4" s="10">
        <f t="shared" ref="AJ4:AJ14" si="2">AH4*AI4</f>
        <v>3</v>
      </c>
      <c r="AK4" s="10"/>
      <c r="AL4" s="10">
        <f t="shared" ref="AL4:AL14" si="3">(AJ4+AK4)</f>
        <v>3</v>
      </c>
      <c r="AM4" s="11">
        <v>3.3300000000000003E-2</v>
      </c>
      <c r="AN4" s="10">
        <f t="shared" ref="AN4:AN14" si="4">(AL4*AM4)</f>
        <v>9.9900000000000017E-2</v>
      </c>
      <c r="AO4" s="10">
        <f t="shared" ref="AO4:AO14" si="5">(AL4-AN4)</f>
        <v>2.9001000000000001</v>
      </c>
      <c r="AP4" s="10">
        <f>(AP3)</f>
        <v>0</v>
      </c>
      <c r="AQ4" s="10">
        <f t="shared" ref="AQ4:AQ14" si="6">(AP4*AI4)</f>
        <v>0</v>
      </c>
      <c r="AR4" s="10">
        <f t="shared" ref="AR4:AR14" si="7">(AO4+AQ4)</f>
        <v>2.9001000000000001</v>
      </c>
      <c r="AS4" s="10"/>
      <c r="AT4" s="10"/>
      <c r="AU4" s="10">
        <f t="shared" ref="AU4:AU37" si="8">(AR4+AS4+AT4)</f>
        <v>2.9001000000000001</v>
      </c>
      <c r="AV4" s="12"/>
    </row>
    <row r="5" spans="1:48" x14ac:dyDescent="0.2">
      <c r="A5" s="7" t="s">
        <v>93</v>
      </c>
      <c r="B5" s="9" t="s">
        <v>94</v>
      </c>
      <c r="C5" s="9" t="s">
        <v>51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0">
        <f>P3</f>
        <v>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>
        <f>SUM(Q5:AA5)</f>
        <v>0</v>
      </c>
      <c r="AD5" s="10">
        <f>(D3-E3-P3)</f>
        <v>600</v>
      </c>
      <c r="AE5" s="10"/>
      <c r="AF5" s="10">
        <f t="shared" si="0"/>
        <v>0</v>
      </c>
      <c r="AG5" s="10"/>
      <c r="AH5" s="10">
        <f t="shared" si="1"/>
        <v>600</v>
      </c>
      <c r="AI5" s="11">
        <v>5.0000000000000001E-3</v>
      </c>
      <c r="AJ5" s="10">
        <f t="shared" si="2"/>
        <v>3</v>
      </c>
      <c r="AK5" s="10"/>
      <c r="AL5" s="10">
        <f t="shared" si="3"/>
        <v>3</v>
      </c>
      <c r="AM5" s="11">
        <v>3.3300000000000003E-2</v>
      </c>
      <c r="AN5" s="10">
        <f t="shared" si="4"/>
        <v>9.9900000000000017E-2</v>
      </c>
      <c r="AO5" s="10">
        <f t="shared" si="5"/>
        <v>2.9001000000000001</v>
      </c>
      <c r="AP5" s="10">
        <f>AP3</f>
        <v>0</v>
      </c>
      <c r="AQ5" s="10">
        <f t="shared" si="6"/>
        <v>0</v>
      </c>
      <c r="AR5" s="10">
        <f t="shared" si="7"/>
        <v>2.9001000000000001</v>
      </c>
      <c r="AS5" s="10"/>
      <c r="AT5" s="10"/>
      <c r="AU5" s="10">
        <f t="shared" si="8"/>
        <v>2.9001000000000001</v>
      </c>
      <c r="AV5" s="12"/>
    </row>
    <row r="6" spans="1:48" x14ac:dyDescent="0.2">
      <c r="A6" s="7" t="s">
        <v>93</v>
      </c>
      <c r="B6" s="9" t="s">
        <v>94</v>
      </c>
      <c r="C6" s="9" t="s">
        <v>48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10">
        <f>P3</f>
        <v>0</v>
      </c>
      <c r="Q6" s="10">
        <f>(Q3)</f>
        <v>0</v>
      </c>
      <c r="R6" s="10"/>
      <c r="S6" s="10">
        <f>(S3)</f>
        <v>0</v>
      </c>
      <c r="T6" s="10">
        <f>(T3)</f>
        <v>0</v>
      </c>
      <c r="U6" s="10">
        <f>(U3)</f>
        <v>0</v>
      </c>
      <c r="V6" s="10">
        <f>(V3)</f>
        <v>0</v>
      </c>
      <c r="W6" s="10">
        <f>(W3)</f>
        <v>0</v>
      </c>
      <c r="X6" s="22"/>
      <c r="Y6" s="10">
        <f>Y3</f>
        <v>0</v>
      </c>
      <c r="Z6" s="10">
        <f>Z3</f>
        <v>0</v>
      </c>
      <c r="AA6" s="10">
        <f>AA3</f>
        <v>0</v>
      </c>
      <c r="AB6" s="10"/>
      <c r="AC6" s="10">
        <f>SUM(Q6:AA6)</f>
        <v>0</v>
      </c>
      <c r="AD6" s="10">
        <f>(D3-E3-P3)</f>
        <v>600</v>
      </c>
      <c r="AE6" s="10"/>
      <c r="AF6" s="10">
        <f t="shared" si="0"/>
        <v>0</v>
      </c>
      <c r="AG6" s="10"/>
      <c r="AH6" s="10">
        <f t="shared" si="1"/>
        <v>600</v>
      </c>
      <c r="AI6" s="11">
        <v>0.01</v>
      </c>
      <c r="AJ6" s="10">
        <f t="shared" si="2"/>
        <v>6</v>
      </c>
      <c r="AK6" s="10"/>
      <c r="AL6" s="10">
        <f t="shared" si="3"/>
        <v>6</v>
      </c>
      <c r="AM6" s="11">
        <v>3.3300000000000003E-2</v>
      </c>
      <c r="AN6" s="10">
        <f t="shared" si="4"/>
        <v>0.19980000000000003</v>
      </c>
      <c r="AO6" s="10">
        <f t="shared" si="5"/>
        <v>5.8002000000000002</v>
      </c>
      <c r="AP6" s="10">
        <f>AP3</f>
        <v>0</v>
      </c>
      <c r="AQ6" s="10">
        <f t="shared" si="6"/>
        <v>0</v>
      </c>
      <c r="AR6" s="10">
        <f t="shared" si="7"/>
        <v>5.8002000000000002</v>
      </c>
      <c r="AS6" s="10"/>
      <c r="AT6" s="10"/>
      <c r="AU6" s="10">
        <f t="shared" si="8"/>
        <v>5.8002000000000002</v>
      </c>
      <c r="AV6" s="12"/>
    </row>
    <row r="7" spans="1:48" x14ac:dyDescent="0.2">
      <c r="A7" s="7" t="s">
        <v>93</v>
      </c>
      <c r="B7" s="9" t="s">
        <v>94</v>
      </c>
      <c r="C7" s="9" t="s">
        <v>49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10">
        <f>P3</f>
        <v>0</v>
      </c>
      <c r="Q7" s="10">
        <f>Q3</f>
        <v>0</v>
      </c>
      <c r="R7" s="10">
        <f>R6</f>
        <v>0</v>
      </c>
      <c r="S7" s="10">
        <f>S3</f>
        <v>0</v>
      </c>
      <c r="T7" s="10">
        <f>T3</f>
        <v>0</v>
      </c>
      <c r="U7" s="10">
        <f>U3</f>
        <v>0</v>
      </c>
      <c r="V7" s="10">
        <f>V3</f>
        <v>0</v>
      </c>
      <c r="W7" s="10">
        <f>W3</f>
        <v>0</v>
      </c>
      <c r="X7" s="22"/>
      <c r="Y7" s="10">
        <f>Y3</f>
        <v>0</v>
      </c>
      <c r="Z7" s="10">
        <f>Z3</f>
        <v>0</v>
      </c>
      <c r="AA7" s="10">
        <f>AA6</f>
        <v>0</v>
      </c>
      <c r="AB7" s="10"/>
      <c r="AC7" s="10">
        <f>SUM(Q7:AA7)</f>
        <v>0</v>
      </c>
      <c r="AD7" s="10">
        <f>(D3-E3-P3)</f>
        <v>600</v>
      </c>
      <c r="AE7" s="10"/>
      <c r="AF7" s="10">
        <f t="shared" si="0"/>
        <v>0</v>
      </c>
      <c r="AG7" s="10"/>
      <c r="AH7" s="10">
        <f t="shared" si="1"/>
        <v>600</v>
      </c>
      <c r="AI7" s="11">
        <v>1E-3</v>
      </c>
      <c r="AJ7" s="10">
        <f t="shared" si="2"/>
        <v>0.6</v>
      </c>
      <c r="AK7" s="10"/>
      <c r="AL7" s="10">
        <f t="shared" si="3"/>
        <v>0.6</v>
      </c>
      <c r="AM7" s="11">
        <v>3.3300000000000003E-2</v>
      </c>
      <c r="AN7" s="10">
        <f t="shared" si="4"/>
        <v>1.9980000000000001E-2</v>
      </c>
      <c r="AO7" s="10">
        <f t="shared" si="5"/>
        <v>0.58001999999999998</v>
      </c>
      <c r="AP7" s="10">
        <f>AP3</f>
        <v>0</v>
      </c>
      <c r="AQ7" s="10">
        <f t="shared" si="6"/>
        <v>0</v>
      </c>
      <c r="AR7" s="10">
        <f t="shared" si="7"/>
        <v>0.58001999999999998</v>
      </c>
      <c r="AS7" s="10"/>
      <c r="AT7" s="10"/>
      <c r="AU7" s="10">
        <f t="shared" si="8"/>
        <v>0.58001999999999998</v>
      </c>
      <c r="AV7" s="12"/>
    </row>
    <row r="8" spans="1:48" x14ac:dyDescent="0.2">
      <c r="A8" s="24" t="s">
        <v>95</v>
      </c>
      <c r="B8" s="25" t="s">
        <v>113</v>
      </c>
      <c r="C8" s="24" t="s">
        <v>47</v>
      </c>
      <c r="D8" s="26">
        <v>300</v>
      </c>
      <c r="E8" s="26">
        <v>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f>SUM(F8:N8)</f>
        <v>0</v>
      </c>
      <c r="Q8" s="26"/>
      <c r="R8" s="26"/>
      <c r="S8" s="26"/>
      <c r="T8" s="26"/>
      <c r="U8" s="26"/>
      <c r="V8" s="26"/>
      <c r="W8" s="26"/>
      <c r="X8" s="22"/>
      <c r="Y8" s="26"/>
      <c r="Z8" s="26"/>
      <c r="AA8" s="26"/>
      <c r="AB8" s="26"/>
      <c r="AC8" s="26">
        <f t="shared" ref="AC8:AC21" si="9">SUM(Q8:AA8)</f>
        <v>0</v>
      </c>
      <c r="AD8" s="26">
        <f>(D8-E8-P8)</f>
        <v>300</v>
      </c>
      <c r="AE8" s="26"/>
      <c r="AF8" s="26">
        <f t="shared" si="0"/>
        <v>0</v>
      </c>
      <c r="AG8" s="26"/>
      <c r="AH8" s="26">
        <f t="shared" si="1"/>
        <v>300</v>
      </c>
      <c r="AI8" s="27">
        <v>2.9000000000000001E-2</v>
      </c>
      <c r="AJ8" s="26">
        <f t="shared" si="2"/>
        <v>8.7000000000000011</v>
      </c>
      <c r="AK8" s="26"/>
      <c r="AL8" s="26">
        <f t="shared" si="3"/>
        <v>8.7000000000000011</v>
      </c>
      <c r="AM8" s="27">
        <v>3.3300000000000003E-2</v>
      </c>
      <c r="AN8" s="26">
        <f t="shared" si="4"/>
        <v>0.28971000000000008</v>
      </c>
      <c r="AO8" s="26">
        <f t="shared" si="5"/>
        <v>8.4102900000000016</v>
      </c>
      <c r="AP8" s="26"/>
      <c r="AQ8" s="26">
        <f t="shared" si="6"/>
        <v>0</v>
      </c>
      <c r="AR8" s="26">
        <f t="shared" si="7"/>
        <v>8.4102900000000016</v>
      </c>
      <c r="AS8" s="26"/>
      <c r="AT8" s="26"/>
      <c r="AU8" s="26">
        <f t="shared" si="8"/>
        <v>8.4102900000000016</v>
      </c>
      <c r="AV8" s="26">
        <f>SUM(AU8+AU9+AU10)</f>
        <v>11.630400000000002</v>
      </c>
    </row>
    <row r="9" spans="1:48" x14ac:dyDescent="0.2">
      <c r="A9" s="24" t="s">
        <v>95</v>
      </c>
      <c r="B9" s="23" t="s">
        <v>113</v>
      </c>
      <c r="C9" s="9" t="s">
        <v>51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10">
        <f>(P8)</f>
        <v>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f t="shared" si="9"/>
        <v>0</v>
      </c>
      <c r="AD9" s="10">
        <f>(D8-E8-P8)</f>
        <v>300</v>
      </c>
      <c r="AE9" s="10"/>
      <c r="AF9" s="10">
        <f t="shared" si="0"/>
        <v>0</v>
      </c>
      <c r="AG9" s="10"/>
      <c r="AH9" s="10">
        <f t="shared" si="1"/>
        <v>300</v>
      </c>
      <c r="AI9" s="11">
        <v>0.01</v>
      </c>
      <c r="AJ9" s="10">
        <f t="shared" si="2"/>
        <v>3</v>
      </c>
      <c r="AK9" s="10"/>
      <c r="AL9" s="10">
        <f t="shared" si="3"/>
        <v>3</v>
      </c>
      <c r="AM9" s="11">
        <v>2.3300000000000001E-2</v>
      </c>
      <c r="AN9" s="10">
        <f t="shared" si="4"/>
        <v>6.9900000000000004E-2</v>
      </c>
      <c r="AO9" s="10">
        <f t="shared" si="5"/>
        <v>2.9300999999999999</v>
      </c>
      <c r="AP9" s="10">
        <f>(AP8)</f>
        <v>0</v>
      </c>
      <c r="AQ9" s="10">
        <f t="shared" si="6"/>
        <v>0</v>
      </c>
      <c r="AR9" s="10">
        <f t="shared" si="7"/>
        <v>2.9300999999999999</v>
      </c>
      <c r="AS9" s="10"/>
      <c r="AT9" s="10"/>
      <c r="AU9" s="10">
        <f t="shared" si="8"/>
        <v>2.9300999999999999</v>
      </c>
      <c r="AV9" s="12"/>
    </row>
    <row r="10" spans="1:48" x14ac:dyDescent="0.2">
      <c r="A10" s="24" t="s">
        <v>95</v>
      </c>
      <c r="B10" s="23" t="s">
        <v>113</v>
      </c>
      <c r="C10" s="9" t="s">
        <v>49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10">
        <f>P8</f>
        <v>0</v>
      </c>
      <c r="Q10" s="10">
        <f>(Q8)</f>
        <v>0</v>
      </c>
      <c r="R10" s="10"/>
      <c r="S10" s="10">
        <f>(S8)</f>
        <v>0</v>
      </c>
      <c r="T10" s="10">
        <f>(T8)</f>
        <v>0</v>
      </c>
      <c r="U10" s="10">
        <f>(U8)</f>
        <v>0</v>
      </c>
      <c r="V10" s="10">
        <f>(V8)</f>
        <v>0</v>
      </c>
      <c r="W10" s="10">
        <f>(W8)</f>
        <v>0</v>
      </c>
      <c r="X10" s="22"/>
      <c r="Y10" s="10">
        <f>Y8</f>
        <v>0</v>
      </c>
      <c r="Z10" s="10">
        <f>Z8</f>
        <v>0</v>
      </c>
      <c r="AA10" s="10">
        <f>(AA8)</f>
        <v>0</v>
      </c>
      <c r="AB10" s="10"/>
      <c r="AC10" s="10">
        <f t="shared" si="9"/>
        <v>0</v>
      </c>
      <c r="AD10" s="10">
        <f>(D8-E8-P8)</f>
        <v>300</v>
      </c>
      <c r="AE10" s="10"/>
      <c r="AF10" s="10">
        <f t="shared" si="0"/>
        <v>0</v>
      </c>
      <c r="AG10" s="10"/>
      <c r="AH10" s="10">
        <f t="shared" si="1"/>
        <v>300</v>
      </c>
      <c r="AI10" s="11">
        <v>1E-3</v>
      </c>
      <c r="AJ10" s="10">
        <f t="shared" si="2"/>
        <v>0.3</v>
      </c>
      <c r="AK10" s="10"/>
      <c r="AL10" s="10">
        <f t="shared" si="3"/>
        <v>0.3</v>
      </c>
      <c r="AM10" s="11">
        <v>3.3300000000000003E-2</v>
      </c>
      <c r="AN10" s="10">
        <f t="shared" si="4"/>
        <v>9.9900000000000006E-3</v>
      </c>
      <c r="AO10" s="10">
        <f t="shared" si="5"/>
        <v>0.29000999999999999</v>
      </c>
      <c r="AP10" s="10">
        <f>AP8</f>
        <v>0</v>
      </c>
      <c r="AQ10" s="10">
        <f t="shared" si="6"/>
        <v>0</v>
      </c>
      <c r="AR10" s="10">
        <f t="shared" si="7"/>
        <v>0.29000999999999999</v>
      </c>
      <c r="AS10" s="10"/>
      <c r="AT10" s="10"/>
      <c r="AU10" s="10">
        <f t="shared" si="8"/>
        <v>0.29000999999999999</v>
      </c>
      <c r="AV10" s="10"/>
    </row>
    <row r="11" spans="1:48" x14ac:dyDescent="0.2">
      <c r="A11" s="7" t="s">
        <v>96</v>
      </c>
      <c r="B11" s="7" t="s">
        <v>108</v>
      </c>
      <c r="C11" s="7" t="s">
        <v>47</v>
      </c>
      <c r="D11" s="6">
        <v>400</v>
      </c>
      <c r="E11" s="6">
        <v>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f>SUM(F11:N11)</f>
        <v>0</v>
      </c>
      <c r="Q11" s="6"/>
      <c r="R11" s="6"/>
      <c r="S11" s="6"/>
      <c r="T11" s="6"/>
      <c r="U11" s="6"/>
      <c r="V11" s="6"/>
      <c r="W11" s="6"/>
      <c r="X11" s="22"/>
      <c r="Y11" s="6"/>
      <c r="Z11" s="6"/>
      <c r="AA11" s="6"/>
      <c r="AB11" s="6"/>
      <c r="AC11" s="6">
        <f t="shared" si="9"/>
        <v>0</v>
      </c>
      <c r="AD11" s="6">
        <f>(D11-E11-P11)</f>
        <v>400</v>
      </c>
      <c r="AE11" s="6"/>
      <c r="AF11" s="6">
        <f t="shared" si="0"/>
        <v>0</v>
      </c>
      <c r="AG11" s="6"/>
      <c r="AH11" s="6">
        <f t="shared" si="1"/>
        <v>400</v>
      </c>
      <c r="AI11" s="8">
        <v>2.9000000000000001E-2</v>
      </c>
      <c r="AJ11" s="6">
        <f t="shared" si="2"/>
        <v>11.600000000000001</v>
      </c>
      <c r="AK11" s="6"/>
      <c r="AL11" s="6">
        <f t="shared" si="3"/>
        <v>11.600000000000001</v>
      </c>
      <c r="AM11" s="8">
        <v>3.3300000000000003E-2</v>
      </c>
      <c r="AN11" s="6">
        <f t="shared" si="4"/>
        <v>0.38628000000000007</v>
      </c>
      <c r="AO11" s="6">
        <f t="shared" si="5"/>
        <v>11.213720000000002</v>
      </c>
      <c r="AP11" s="6"/>
      <c r="AQ11" s="6">
        <f t="shared" si="6"/>
        <v>0</v>
      </c>
      <c r="AR11" s="6">
        <f t="shared" si="7"/>
        <v>11.213720000000002</v>
      </c>
      <c r="AS11" s="6"/>
      <c r="AT11" s="6"/>
      <c r="AU11" s="6">
        <f t="shared" si="8"/>
        <v>11.213720000000002</v>
      </c>
      <c r="AV11" s="6">
        <f>SUM(AU11+AU12+AU13+AU14)</f>
        <v>35.733720000000005</v>
      </c>
    </row>
    <row r="12" spans="1:48" x14ac:dyDescent="0.2">
      <c r="A12" s="7" t="s">
        <v>96</v>
      </c>
      <c r="B12" s="9" t="s">
        <v>108</v>
      </c>
      <c r="C12" s="9" t="s">
        <v>50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10">
        <f>(P11)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>
        <f t="shared" si="9"/>
        <v>0</v>
      </c>
      <c r="AD12" s="10">
        <f>(D11-E11-P11)</f>
        <v>400</v>
      </c>
      <c r="AE12" s="10"/>
      <c r="AF12" s="10">
        <f t="shared" si="0"/>
        <v>0</v>
      </c>
      <c r="AG12" s="10"/>
      <c r="AH12" s="10">
        <f t="shared" si="1"/>
        <v>400</v>
      </c>
      <c r="AI12" s="11">
        <v>3.9E-2</v>
      </c>
      <c r="AJ12" s="10">
        <f t="shared" si="2"/>
        <v>15.6</v>
      </c>
      <c r="AK12" s="10"/>
      <c r="AL12" s="10">
        <f t="shared" si="3"/>
        <v>15.6</v>
      </c>
      <c r="AM12" s="11">
        <v>0</v>
      </c>
      <c r="AN12" s="10">
        <f t="shared" si="4"/>
        <v>0</v>
      </c>
      <c r="AO12" s="10">
        <f t="shared" si="5"/>
        <v>15.6</v>
      </c>
      <c r="AP12" s="10">
        <f>(AP11)</f>
        <v>0</v>
      </c>
      <c r="AQ12" s="10">
        <f t="shared" si="6"/>
        <v>0</v>
      </c>
      <c r="AR12" s="10">
        <f t="shared" si="7"/>
        <v>15.6</v>
      </c>
      <c r="AS12" s="10"/>
      <c r="AT12" s="10"/>
      <c r="AU12" s="10">
        <f t="shared" si="8"/>
        <v>15.6</v>
      </c>
      <c r="AV12" s="12"/>
    </row>
    <row r="13" spans="1:48" x14ac:dyDescent="0.2">
      <c r="A13" s="7" t="s">
        <v>96</v>
      </c>
      <c r="B13" s="9" t="s">
        <v>108</v>
      </c>
      <c r="C13" s="9" t="s">
        <v>51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0">
        <f>P11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>
        <f t="shared" si="9"/>
        <v>0</v>
      </c>
      <c r="AD13" s="10">
        <f>(D11-E11-P11)</f>
        <v>400</v>
      </c>
      <c r="AE13" s="10"/>
      <c r="AF13" s="10">
        <f t="shared" si="0"/>
        <v>0</v>
      </c>
      <c r="AG13" s="10"/>
      <c r="AH13" s="10">
        <f t="shared" si="1"/>
        <v>400</v>
      </c>
      <c r="AI13" s="11">
        <v>1.23E-2</v>
      </c>
      <c r="AJ13" s="10">
        <f t="shared" si="2"/>
        <v>4.92</v>
      </c>
      <c r="AK13" s="10"/>
      <c r="AL13" s="10">
        <f t="shared" si="3"/>
        <v>4.92</v>
      </c>
      <c r="AM13" s="11">
        <v>0</v>
      </c>
      <c r="AN13" s="10">
        <f t="shared" si="4"/>
        <v>0</v>
      </c>
      <c r="AO13" s="10">
        <f t="shared" si="5"/>
        <v>4.92</v>
      </c>
      <c r="AP13" s="10">
        <f>AP11</f>
        <v>0</v>
      </c>
      <c r="AQ13" s="10">
        <f t="shared" si="6"/>
        <v>0</v>
      </c>
      <c r="AR13" s="10">
        <f t="shared" si="7"/>
        <v>4.92</v>
      </c>
      <c r="AS13" s="10"/>
      <c r="AT13" s="10"/>
      <c r="AU13" s="10">
        <f t="shared" si="8"/>
        <v>4.92</v>
      </c>
      <c r="AV13" s="12"/>
    </row>
    <row r="14" spans="1:48" x14ac:dyDescent="0.2">
      <c r="A14" s="7" t="s">
        <v>96</v>
      </c>
      <c r="B14" s="9" t="s">
        <v>108</v>
      </c>
      <c r="C14" s="9" t="s">
        <v>52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0">
        <f t="shared" ref="P14:W14" si="10">P11</f>
        <v>0</v>
      </c>
      <c r="Q14" s="10">
        <f t="shared" si="10"/>
        <v>0</v>
      </c>
      <c r="R14" s="10">
        <f t="shared" si="10"/>
        <v>0</v>
      </c>
      <c r="S14" s="10">
        <f t="shared" si="10"/>
        <v>0</v>
      </c>
      <c r="T14" s="10">
        <f t="shared" si="10"/>
        <v>0</v>
      </c>
      <c r="U14" s="10">
        <f t="shared" si="10"/>
        <v>0</v>
      </c>
      <c r="V14" s="10">
        <f t="shared" si="10"/>
        <v>0</v>
      </c>
      <c r="W14" s="10">
        <f t="shared" si="10"/>
        <v>0</v>
      </c>
      <c r="X14" s="10"/>
      <c r="Y14" s="10">
        <f>Y11</f>
        <v>0</v>
      </c>
      <c r="Z14" s="10">
        <f>Z11</f>
        <v>0</v>
      </c>
      <c r="AA14" s="10">
        <f>AA11</f>
        <v>0</v>
      </c>
      <c r="AB14" s="10"/>
      <c r="AC14" s="10">
        <f t="shared" si="9"/>
        <v>0</v>
      </c>
      <c r="AD14" s="10">
        <f>(D11-E11-P11)</f>
        <v>400</v>
      </c>
      <c r="AE14" s="10"/>
      <c r="AF14" s="10">
        <f t="shared" si="0"/>
        <v>0</v>
      </c>
      <c r="AG14" s="10"/>
      <c r="AH14" s="10">
        <f t="shared" si="1"/>
        <v>400</v>
      </c>
      <c r="AI14" s="11">
        <v>0.01</v>
      </c>
      <c r="AJ14" s="10">
        <f t="shared" si="2"/>
        <v>4</v>
      </c>
      <c r="AK14" s="10"/>
      <c r="AL14" s="10">
        <f t="shared" si="3"/>
        <v>4</v>
      </c>
      <c r="AM14" s="11">
        <v>0</v>
      </c>
      <c r="AN14" s="10">
        <f t="shared" si="4"/>
        <v>0</v>
      </c>
      <c r="AO14" s="10">
        <f t="shared" si="5"/>
        <v>4</v>
      </c>
      <c r="AP14" s="10">
        <f>AP11</f>
        <v>0</v>
      </c>
      <c r="AQ14" s="10">
        <f t="shared" si="6"/>
        <v>0</v>
      </c>
      <c r="AR14" s="10">
        <f t="shared" si="7"/>
        <v>4</v>
      </c>
      <c r="AS14" s="10"/>
      <c r="AT14" s="10"/>
      <c r="AU14" s="10">
        <f t="shared" si="8"/>
        <v>4</v>
      </c>
      <c r="AV14" s="12"/>
    </row>
    <row r="15" spans="1:48" x14ac:dyDescent="0.2">
      <c r="A15" s="24" t="s">
        <v>97</v>
      </c>
      <c r="B15" s="24" t="s">
        <v>109</v>
      </c>
      <c r="C15" s="24" t="s">
        <v>47</v>
      </c>
      <c r="D15" s="26">
        <v>200</v>
      </c>
      <c r="E15" s="26">
        <v>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f>SUM(F15:N15)</f>
        <v>0</v>
      </c>
      <c r="Q15" s="26"/>
      <c r="R15" s="26"/>
      <c r="S15" s="26"/>
      <c r="T15" s="26"/>
      <c r="U15" s="26"/>
      <c r="V15" s="26"/>
      <c r="W15" s="26"/>
      <c r="X15" s="22"/>
      <c r="Y15" s="26"/>
      <c r="Z15" s="26"/>
      <c r="AA15" s="26"/>
      <c r="AB15" s="26"/>
      <c r="AC15" s="26">
        <f>SUM(Q15:AA15)</f>
        <v>0</v>
      </c>
      <c r="AD15" s="26">
        <f>(D15-E15-P15)</f>
        <v>200</v>
      </c>
      <c r="AE15" s="26"/>
      <c r="AF15" s="26">
        <f t="shared" si="0"/>
        <v>0</v>
      </c>
      <c r="AG15" s="26"/>
      <c r="AH15" s="26">
        <f t="shared" ref="AH15:AH21" si="11">(AD15-AE15-AF15-AG15)</f>
        <v>200</v>
      </c>
      <c r="AI15" s="27">
        <v>2.9000000000000001E-2</v>
      </c>
      <c r="AJ15" s="26">
        <f t="shared" ref="AJ15:AJ21" si="12">AH15*AI15</f>
        <v>5.8000000000000007</v>
      </c>
      <c r="AK15" s="26"/>
      <c r="AL15" s="26">
        <f t="shared" ref="AL15:AL21" si="13">(AJ15+AK15)</f>
        <v>5.8000000000000007</v>
      </c>
      <c r="AM15" s="27">
        <v>3.3300000000000003E-2</v>
      </c>
      <c r="AN15" s="26">
        <f t="shared" ref="AN15:AN21" si="14">(AL15*AM15)</f>
        <v>0.19314000000000003</v>
      </c>
      <c r="AO15" s="26">
        <f t="shared" ref="AO15:AO21" si="15">(AL15-AN15)</f>
        <v>5.6068600000000011</v>
      </c>
      <c r="AP15" s="26"/>
      <c r="AQ15" s="26">
        <f t="shared" ref="AQ15:AQ21" si="16">(AP15*AI15)</f>
        <v>0</v>
      </c>
      <c r="AR15" s="26">
        <f t="shared" ref="AR15:AR21" si="17">(AO15+AQ15)</f>
        <v>5.6068600000000011</v>
      </c>
      <c r="AS15" s="26"/>
      <c r="AT15" s="26"/>
      <c r="AU15" s="26">
        <f t="shared" si="8"/>
        <v>5.6068600000000011</v>
      </c>
      <c r="AV15" s="26">
        <f>SUM(AU15+AU16)</f>
        <v>6.7802200000000008</v>
      </c>
    </row>
    <row r="16" spans="1:48" x14ac:dyDescent="0.2">
      <c r="A16" s="24" t="s">
        <v>97</v>
      </c>
      <c r="B16" s="9" t="s">
        <v>109</v>
      </c>
      <c r="C16" s="9" t="s">
        <v>51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10">
        <f>(P15)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>
        <f>SUM(Q16:AA16)</f>
        <v>0</v>
      </c>
      <c r="AD16" s="10">
        <f>(D15-E15-P15)</f>
        <v>200</v>
      </c>
      <c r="AE16" s="10"/>
      <c r="AF16" s="10">
        <f t="shared" si="0"/>
        <v>0</v>
      </c>
      <c r="AG16" s="10"/>
      <c r="AH16" s="10">
        <f t="shared" si="11"/>
        <v>200</v>
      </c>
      <c r="AI16" s="11">
        <v>6.0000000000000001E-3</v>
      </c>
      <c r="AJ16" s="10">
        <f t="shared" si="12"/>
        <v>1.2</v>
      </c>
      <c r="AK16" s="10"/>
      <c r="AL16" s="10">
        <f t="shared" si="13"/>
        <v>1.2</v>
      </c>
      <c r="AM16" s="11">
        <v>2.2200000000000001E-2</v>
      </c>
      <c r="AN16" s="10">
        <f t="shared" si="14"/>
        <v>2.664E-2</v>
      </c>
      <c r="AO16" s="10">
        <f t="shared" si="15"/>
        <v>1.17336</v>
      </c>
      <c r="AP16" s="10">
        <f>(AP15)</f>
        <v>0</v>
      </c>
      <c r="AQ16" s="10">
        <f t="shared" si="16"/>
        <v>0</v>
      </c>
      <c r="AR16" s="10">
        <f t="shared" si="17"/>
        <v>1.17336</v>
      </c>
      <c r="AS16" s="10"/>
      <c r="AT16" s="10"/>
      <c r="AU16" s="10">
        <f t="shared" si="8"/>
        <v>1.17336</v>
      </c>
      <c r="AV16" s="12"/>
    </row>
    <row r="17" spans="1:48" x14ac:dyDescent="0.2">
      <c r="A17" s="7" t="s">
        <v>98</v>
      </c>
      <c r="B17" s="7" t="s">
        <v>99</v>
      </c>
      <c r="C17" s="7" t="s">
        <v>47</v>
      </c>
      <c r="D17" s="6">
        <v>1000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>SUM(F17:N17)</f>
        <v>0</v>
      </c>
      <c r="Q17" s="6"/>
      <c r="R17" s="6"/>
      <c r="S17" s="6"/>
      <c r="T17" s="6"/>
      <c r="U17" s="6"/>
      <c r="V17" s="6"/>
      <c r="W17" s="6"/>
      <c r="X17" s="22"/>
      <c r="Y17" s="6"/>
      <c r="Z17" s="6"/>
      <c r="AA17" s="6"/>
      <c r="AB17" s="6"/>
      <c r="AC17" s="6">
        <f>SUM(Q17:AA17)</f>
        <v>0</v>
      </c>
      <c r="AD17" s="6">
        <f>(D17-E17-P17)</f>
        <v>1000</v>
      </c>
      <c r="AE17" s="6"/>
      <c r="AF17" s="6">
        <f t="shared" si="0"/>
        <v>0</v>
      </c>
      <c r="AG17" s="6"/>
      <c r="AH17" s="6">
        <f t="shared" si="11"/>
        <v>1000</v>
      </c>
      <c r="AI17" s="8">
        <v>2.9000000000000001E-2</v>
      </c>
      <c r="AJ17" s="6">
        <f t="shared" si="12"/>
        <v>29</v>
      </c>
      <c r="AK17" s="6"/>
      <c r="AL17" s="6">
        <f t="shared" si="13"/>
        <v>29</v>
      </c>
      <c r="AM17" s="8">
        <v>3.3300000000000003E-2</v>
      </c>
      <c r="AN17" s="6">
        <f t="shared" si="14"/>
        <v>0.96570000000000011</v>
      </c>
      <c r="AO17" s="6">
        <f t="shared" si="15"/>
        <v>28.034299999999998</v>
      </c>
      <c r="AP17" s="6"/>
      <c r="AQ17" s="6">
        <f t="shared" si="16"/>
        <v>0</v>
      </c>
      <c r="AR17" s="6">
        <f t="shared" si="17"/>
        <v>28.034299999999998</v>
      </c>
      <c r="AS17" s="6"/>
      <c r="AT17" s="6"/>
      <c r="AU17" s="6">
        <f t="shared" si="8"/>
        <v>28.034299999999998</v>
      </c>
      <c r="AV17" s="6">
        <f>SUM(AU17)</f>
        <v>28.034299999999998</v>
      </c>
    </row>
    <row r="18" spans="1:48" x14ac:dyDescent="0.2">
      <c r="A18" s="24" t="s">
        <v>100</v>
      </c>
      <c r="B18" s="24" t="s">
        <v>104</v>
      </c>
      <c r="C18" s="24" t="s">
        <v>47</v>
      </c>
      <c r="D18" s="26">
        <v>900</v>
      </c>
      <c r="E18" s="26"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f>SUM(F18:N18)</f>
        <v>0</v>
      </c>
      <c r="Q18" s="26"/>
      <c r="R18" s="26"/>
      <c r="S18" s="26"/>
      <c r="T18" s="26"/>
      <c r="U18" s="26"/>
      <c r="V18" s="26"/>
      <c r="W18" s="26"/>
      <c r="X18" s="22"/>
      <c r="Y18" s="26"/>
      <c r="Z18" s="26"/>
      <c r="AA18" s="26"/>
      <c r="AB18" s="26"/>
      <c r="AC18" s="26">
        <f t="shared" si="9"/>
        <v>0</v>
      </c>
      <c r="AD18" s="26">
        <f>(D18-E18-P18)</f>
        <v>900</v>
      </c>
      <c r="AE18" s="26"/>
      <c r="AF18" s="26">
        <f t="shared" si="0"/>
        <v>0</v>
      </c>
      <c r="AG18" s="26"/>
      <c r="AH18" s="26">
        <f t="shared" si="11"/>
        <v>900</v>
      </c>
      <c r="AI18" s="27">
        <v>2.9000000000000001E-2</v>
      </c>
      <c r="AJ18" s="26">
        <f t="shared" si="12"/>
        <v>26.1</v>
      </c>
      <c r="AK18" s="26"/>
      <c r="AL18" s="26">
        <f t="shared" si="13"/>
        <v>26.1</v>
      </c>
      <c r="AM18" s="27">
        <v>3.3300000000000003E-2</v>
      </c>
      <c r="AN18" s="26">
        <f t="shared" si="14"/>
        <v>0.86913000000000018</v>
      </c>
      <c r="AO18" s="26">
        <f t="shared" si="15"/>
        <v>25.230870000000003</v>
      </c>
      <c r="AP18" s="26"/>
      <c r="AQ18" s="26">
        <f t="shared" si="16"/>
        <v>0</v>
      </c>
      <c r="AR18" s="26">
        <f t="shared" si="17"/>
        <v>25.230870000000003</v>
      </c>
      <c r="AS18" s="26"/>
      <c r="AT18" s="26"/>
      <c r="AU18" s="26">
        <f t="shared" si="8"/>
        <v>25.230870000000003</v>
      </c>
      <c r="AV18" s="26">
        <f>SUM(AU18+AU19+AU20+AU21)</f>
        <v>43.666200000000003</v>
      </c>
    </row>
    <row r="19" spans="1:48" x14ac:dyDescent="0.2">
      <c r="A19" s="24" t="s">
        <v>100</v>
      </c>
      <c r="B19" s="9" t="s">
        <v>104</v>
      </c>
      <c r="C19" s="9" t="s">
        <v>51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0">
        <f>(P18)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>
        <f t="shared" si="9"/>
        <v>0</v>
      </c>
      <c r="AD19" s="10">
        <f>(D18-E18-P18)</f>
        <v>900</v>
      </c>
      <c r="AE19" s="10"/>
      <c r="AF19" s="10">
        <f t="shared" si="0"/>
        <v>0</v>
      </c>
      <c r="AG19" s="10"/>
      <c r="AH19" s="10">
        <f t="shared" si="11"/>
        <v>900</v>
      </c>
      <c r="AI19" s="11">
        <v>9.8499999999999994E-3</v>
      </c>
      <c r="AJ19" s="10">
        <f t="shared" si="12"/>
        <v>8.8650000000000002</v>
      </c>
      <c r="AK19" s="10"/>
      <c r="AL19" s="10">
        <f t="shared" si="13"/>
        <v>8.8650000000000002</v>
      </c>
      <c r="AM19" s="11">
        <v>0</v>
      </c>
      <c r="AN19" s="10">
        <f t="shared" si="14"/>
        <v>0</v>
      </c>
      <c r="AO19" s="10">
        <f t="shared" si="15"/>
        <v>8.8650000000000002</v>
      </c>
      <c r="AP19" s="10">
        <f>(AP18)</f>
        <v>0</v>
      </c>
      <c r="AQ19" s="10">
        <f t="shared" si="16"/>
        <v>0</v>
      </c>
      <c r="AR19" s="10">
        <f t="shared" si="17"/>
        <v>8.8650000000000002</v>
      </c>
      <c r="AS19" s="10"/>
      <c r="AT19" s="10"/>
      <c r="AU19" s="10">
        <f t="shared" si="8"/>
        <v>8.8650000000000002</v>
      </c>
      <c r="AV19" s="12"/>
    </row>
    <row r="20" spans="1:48" x14ac:dyDescent="0.2">
      <c r="A20" s="24" t="s">
        <v>100</v>
      </c>
      <c r="B20" s="9" t="s">
        <v>104</v>
      </c>
      <c r="C20" s="9" t="s">
        <v>48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0">
        <f>P18</f>
        <v>0</v>
      </c>
      <c r="Q20" s="10">
        <f>(Q18)</f>
        <v>0</v>
      </c>
      <c r="R20" s="10"/>
      <c r="S20" s="10">
        <f>(S18)</f>
        <v>0</v>
      </c>
      <c r="T20" s="10">
        <f>(T18)</f>
        <v>0</v>
      </c>
      <c r="U20" s="10">
        <f>(U18)</f>
        <v>0</v>
      </c>
      <c r="V20" s="10">
        <f>(V18)</f>
        <v>0</v>
      </c>
      <c r="W20" s="10">
        <f>(W18)</f>
        <v>0</v>
      </c>
      <c r="X20" s="22"/>
      <c r="Y20" s="10">
        <f>Y18</f>
        <v>0</v>
      </c>
      <c r="Z20" s="10">
        <f>Z18</f>
        <v>0</v>
      </c>
      <c r="AA20" s="10">
        <f>AA18</f>
        <v>0</v>
      </c>
      <c r="AB20" s="10"/>
      <c r="AC20" s="10">
        <f t="shared" si="9"/>
        <v>0</v>
      </c>
      <c r="AD20" s="10">
        <f>(D18-E18-P18)</f>
        <v>900</v>
      </c>
      <c r="AE20" s="10"/>
      <c r="AF20" s="10">
        <f>(AC20)</f>
        <v>0</v>
      </c>
      <c r="AG20" s="10"/>
      <c r="AH20" s="10">
        <f t="shared" si="11"/>
        <v>900</v>
      </c>
      <c r="AI20" s="11">
        <v>0.01</v>
      </c>
      <c r="AJ20" s="10">
        <f t="shared" si="12"/>
        <v>9</v>
      </c>
      <c r="AK20" s="10"/>
      <c r="AL20" s="10">
        <f t="shared" si="13"/>
        <v>9</v>
      </c>
      <c r="AM20" s="11">
        <v>3.3300000000000003E-2</v>
      </c>
      <c r="AN20" s="10">
        <f t="shared" si="14"/>
        <v>0.29970000000000002</v>
      </c>
      <c r="AO20" s="10">
        <f t="shared" si="15"/>
        <v>8.7003000000000004</v>
      </c>
      <c r="AP20" s="10">
        <f>AP18</f>
        <v>0</v>
      </c>
      <c r="AQ20" s="10">
        <f t="shared" si="16"/>
        <v>0</v>
      </c>
      <c r="AR20" s="10">
        <f t="shared" si="17"/>
        <v>8.7003000000000004</v>
      </c>
      <c r="AS20" s="10"/>
      <c r="AT20" s="10"/>
      <c r="AU20" s="10">
        <f t="shared" si="8"/>
        <v>8.7003000000000004</v>
      </c>
      <c r="AV20" s="12"/>
    </row>
    <row r="21" spans="1:48" x14ac:dyDescent="0.2">
      <c r="A21" s="24" t="s">
        <v>100</v>
      </c>
      <c r="B21" s="9" t="s">
        <v>104</v>
      </c>
      <c r="C21" s="9" t="s">
        <v>49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0">
        <f>P18</f>
        <v>0</v>
      </c>
      <c r="Q21" s="10">
        <f t="shared" ref="Q21:W21" si="18">(Q20)</f>
        <v>0</v>
      </c>
      <c r="R21" s="10">
        <f t="shared" si="18"/>
        <v>0</v>
      </c>
      <c r="S21" s="10">
        <f t="shared" si="18"/>
        <v>0</v>
      </c>
      <c r="T21" s="10">
        <f t="shared" si="18"/>
        <v>0</v>
      </c>
      <c r="U21" s="10">
        <f t="shared" si="18"/>
        <v>0</v>
      </c>
      <c r="V21" s="10">
        <f t="shared" si="18"/>
        <v>0</v>
      </c>
      <c r="W21" s="10">
        <f t="shared" si="18"/>
        <v>0</v>
      </c>
      <c r="X21" s="22"/>
      <c r="Y21" s="10">
        <f>Y18</f>
        <v>0</v>
      </c>
      <c r="Z21" s="10">
        <f>Z18</f>
        <v>0</v>
      </c>
      <c r="AA21" s="10">
        <f>AA18</f>
        <v>0</v>
      </c>
      <c r="AB21" s="10"/>
      <c r="AC21" s="10">
        <f t="shared" si="9"/>
        <v>0</v>
      </c>
      <c r="AD21" s="10">
        <f>(D18-E18-P18)</f>
        <v>900</v>
      </c>
      <c r="AE21" s="10"/>
      <c r="AF21" s="10">
        <f>(AC21)</f>
        <v>0</v>
      </c>
      <c r="AG21" s="10"/>
      <c r="AH21" s="10">
        <f t="shared" si="11"/>
        <v>900</v>
      </c>
      <c r="AI21" s="11">
        <v>1E-3</v>
      </c>
      <c r="AJ21" s="10">
        <f t="shared" si="12"/>
        <v>0.9</v>
      </c>
      <c r="AK21" s="10"/>
      <c r="AL21" s="10">
        <f t="shared" si="13"/>
        <v>0.9</v>
      </c>
      <c r="AM21" s="11">
        <v>3.3300000000000003E-2</v>
      </c>
      <c r="AN21" s="10">
        <f t="shared" si="14"/>
        <v>2.9970000000000004E-2</v>
      </c>
      <c r="AO21" s="10">
        <f t="shared" si="15"/>
        <v>0.87002999999999997</v>
      </c>
      <c r="AP21" s="10">
        <f>AP18</f>
        <v>0</v>
      </c>
      <c r="AQ21" s="10">
        <f t="shared" si="16"/>
        <v>0</v>
      </c>
      <c r="AR21" s="10">
        <f t="shared" si="17"/>
        <v>0.87002999999999997</v>
      </c>
      <c r="AS21" s="10"/>
      <c r="AT21" s="10"/>
      <c r="AU21" s="10">
        <f t="shared" si="8"/>
        <v>0.87002999999999997</v>
      </c>
      <c r="AV21" s="12"/>
    </row>
    <row r="22" spans="1:48" x14ac:dyDescent="0.2">
      <c r="A22" s="7" t="s">
        <v>101</v>
      </c>
      <c r="B22" s="7" t="s">
        <v>106</v>
      </c>
      <c r="C22" s="7" t="s">
        <v>47</v>
      </c>
      <c r="D22" s="6">
        <v>750</v>
      </c>
      <c r="E22" s="6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>SUM(F22:N22)</f>
        <v>0</v>
      </c>
      <c r="Q22" s="6"/>
      <c r="R22" s="6"/>
      <c r="S22" s="6"/>
      <c r="T22" s="6"/>
      <c r="U22" s="6"/>
      <c r="V22" s="6"/>
      <c r="W22" s="6"/>
      <c r="X22" s="22"/>
      <c r="Y22" s="6"/>
      <c r="Z22" s="6"/>
      <c r="AA22" s="6"/>
      <c r="AB22" s="6"/>
      <c r="AC22" s="6">
        <f t="shared" ref="AC22:AC37" si="19">SUM(Q22:AA22)</f>
        <v>0</v>
      </c>
      <c r="AD22" s="6">
        <f>(D22-E22-P22)</f>
        <v>750</v>
      </c>
      <c r="AE22" s="6"/>
      <c r="AF22" s="6">
        <f t="shared" si="0"/>
        <v>0</v>
      </c>
      <c r="AG22" s="6"/>
      <c r="AH22" s="6">
        <f t="shared" ref="AH22:AH34" si="20">(AD22-AE22-AF22-AG22)</f>
        <v>750</v>
      </c>
      <c r="AI22" s="8">
        <v>2.9000000000000001E-2</v>
      </c>
      <c r="AJ22" s="6">
        <f t="shared" ref="AJ22:AJ34" si="21">AH22*AI22</f>
        <v>21.75</v>
      </c>
      <c r="AK22" s="6"/>
      <c r="AL22" s="6">
        <f t="shared" ref="AL22:AL34" si="22">(AJ22+AK22)</f>
        <v>21.75</v>
      </c>
      <c r="AM22" s="8">
        <v>3.3300000000000003E-2</v>
      </c>
      <c r="AN22" s="6">
        <f t="shared" ref="AN22:AN34" si="23">(AL22*AM22)</f>
        <v>0.72427500000000011</v>
      </c>
      <c r="AO22" s="6">
        <f t="shared" ref="AO22:AO34" si="24">(AL22-AN22)</f>
        <v>21.025725000000001</v>
      </c>
      <c r="AP22" s="6"/>
      <c r="AQ22" s="6">
        <f t="shared" ref="AQ22:AQ34" si="25">(AP22*AI22)</f>
        <v>0</v>
      </c>
      <c r="AR22" s="6">
        <f t="shared" ref="AR22:AR34" si="26">(AO22+AQ22)</f>
        <v>21.025725000000001</v>
      </c>
      <c r="AS22" s="6"/>
      <c r="AT22" s="6"/>
      <c r="AU22" s="6">
        <f t="shared" si="8"/>
        <v>21.025725000000001</v>
      </c>
      <c r="AV22" s="6">
        <f>SUM(AU22+AU23+AU24+AU25)</f>
        <v>36.326250000000002</v>
      </c>
    </row>
    <row r="23" spans="1:48" x14ac:dyDescent="0.2">
      <c r="A23" s="7" t="s">
        <v>101</v>
      </c>
      <c r="B23" s="9" t="s">
        <v>106</v>
      </c>
      <c r="C23" s="9" t="s">
        <v>51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0">
        <f>(P22)</f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>
        <f t="shared" si="19"/>
        <v>0</v>
      </c>
      <c r="AD23" s="10">
        <f>(D22-E22-P22)</f>
        <v>750</v>
      </c>
      <c r="AE23" s="10"/>
      <c r="AF23" s="10">
        <f t="shared" si="0"/>
        <v>0</v>
      </c>
      <c r="AG23" s="10"/>
      <c r="AH23" s="10">
        <f t="shared" si="20"/>
        <v>750</v>
      </c>
      <c r="AI23" s="11">
        <v>0.01</v>
      </c>
      <c r="AJ23" s="10">
        <f t="shared" si="21"/>
        <v>7.5</v>
      </c>
      <c r="AK23" s="10"/>
      <c r="AL23" s="10">
        <f t="shared" si="22"/>
        <v>7.5</v>
      </c>
      <c r="AM23" s="11">
        <v>2.3300000000000001E-2</v>
      </c>
      <c r="AN23" s="10">
        <f t="shared" si="23"/>
        <v>0.17475000000000002</v>
      </c>
      <c r="AO23" s="10">
        <f t="shared" si="24"/>
        <v>7.3252499999999996</v>
      </c>
      <c r="AP23" s="10">
        <f>(AP22)</f>
        <v>0</v>
      </c>
      <c r="AQ23" s="10">
        <f t="shared" si="25"/>
        <v>0</v>
      </c>
      <c r="AR23" s="10">
        <f t="shared" si="26"/>
        <v>7.3252499999999996</v>
      </c>
      <c r="AS23" s="10"/>
      <c r="AT23" s="10"/>
      <c r="AU23" s="10">
        <f t="shared" si="8"/>
        <v>7.3252499999999996</v>
      </c>
      <c r="AV23" s="12"/>
    </row>
    <row r="24" spans="1:48" x14ac:dyDescent="0.2">
      <c r="A24" s="7" t="s">
        <v>101</v>
      </c>
      <c r="B24" s="9" t="s">
        <v>106</v>
      </c>
      <c r="C24" s="9" t="s">
        <v>48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0">
        <f>P22</f>
        <v>0</v>
      </c>
      <c r="Q24" s="10">
        <f>(Q22)</f>
        <v>0</v>
      </c>
      <c r="R24" s="10"/>
      <c r="S24" s="10">
        <f>(S22)</f>
        <v>0</v>
      </c>
      <c r="T24" s="10">
        <f>(T22)</f>
        <v>0</v>
      </c>
      <c r="U24" s="10">
        <f>(U22)</f>
        <v>0</v>
      </c>
      <c r="V24" s="10">
        <f>(V22)</f>
        <v>0</v>
      </c>
      <c r="W24" s="10">
        <f>(W22)</f>
        <v>0</v>
      </c>
      <c r="X24" s="22"/>
      <c r="Y24" s="10">
        <f>Y22</f>
        <v>0</v>
      </c>
      <c r="Z24" s="10">
        <f>Z22</f>
        <v>0</v>
      </c>
      <c r="AA24" s="10">
        <f>(AA22)</f>
        <v>0</v>
      </c>
      <c r="AB24" s="10"/>
      <c r="AC24" s="10">
        <f t="shared" si="19"/>
        <v>0</v>
      </c>
      <c r="AD24" s="10">
        <f>(D22-E22-P22)</f>
        <v>750</v>
      </c>
      <c r="AE24" s="10"/>
      <c r="AF24" s="10">
        <f t="shared" si="0"/>
        <v>0</v>
      </c>
      <c r="AG24" s="10"/>
      <c r="AH24" s="10">
        <f t="shared" si="20"/>
        <v>750</v>
      </c>
      <c r="AI24" s="11">
        <v>0.01</v>
      </c>
      <c r="AJ24" s="10">
        <f t="shared" si="21"/>
        <v>7.5</v>
      </c>
      <c r="AK24" s="10"/>
      <c r="AL24" s="10">
        <f t="shared" si="22"/>
        <v>7.5</v>
      </c>
      <c r="AM24" s="11">
        <v>3.3300000000000003E-2</v>
      </c>
      <c r="AN24" s="10">
        <f t="shared" si="23"/>
        <v>0.24975000000000003</v>
      </c>
      <c r="AO24" s="10">
        <f t="shared" si="24"/>
        <v>7.2502500000000003</v>
      </c>
      <c r="AP24" s="10">
        <f>AP22</f>
        <v>0</v>
      </c>
      <c r="AQ24" s="10">
        <f t="shared" si="25"/>
        <v>0</v>
      </c>
      <c r="AR24" s="10">
        <f t="shared" si="26"/>
        <v>7.2502500000000003</v>
      </c>
      <c r="AS24" s="10"/>
      <c r="AT24" s="10"/>
      <c r="AU24" s="10">
        <f t="shared" si="8"/>
        <v>7.2502500000000003</v>
      </c>
      <c r="AV24" s="12"/>
    </row>
    <row r="25" spans="1:48" x14ac:dyDescent="0.2">
      <c r="A25" s="7" t="s">
        <v>101</v>
      </c>
      <c r="B25" s="9" t="s">
        <v>106</v>
      </c>
      <c r="C25" s="9" t="s">
        <v>49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0">
        <f>P22</f>
        <v>0</v>
      </c>
      <c r="Q25" s="10">
        <f>Q22</f>
        <v>0</v>
      </c>
      <c r="R25" s="10">
        <f>(R24)</f>
        <v>0</v>
      </c>
      <c r="S25" s="10">
        <f t="shared" ref="S25:AA25" si="27">S22</f>
        <v>0</v>
      </c>
      <c r="T25" s="10">
        <f t="shared" si="27"/>
        <v>0</v>
      </c>
      <c r="U25" s="10">
        <f t="shared" si="27"/>
        <v>0</v>
      </c>
      <c r="V25" s="10">
        <f t="shared" si="27"/>
        <v>0</v>
      </c>
      <c r="W25" s="10">
        <f t="shared" si="27"/>
        <v>0</v>
      </c>
      <c r="X25" s="22"/>
      <c r="Y25" s="10">
        <f>Y22</f>
        <v>0</v>
      </c>
      <c r="Z25" s="10">
        <f>Z22</f>
        <v>0</v>
      </c>
      <c r="AA25" s="10">
        <f t="shared" si="27"/>
        <v>0</v>
      </c>
      <c r="AB25" s="10"/>
      <c r="AC25" s="10">
        <f t="shared" si="19"/>
        <v>0</v>
      </c>
      <c r="AD25" s="10">
        <f>(D22-E22-P22)</f>
        <v>750</v>
      </c>
      <c r="AE25" s="10"/>
      <c r="AF25" s="10">
        <f t="shared" si="0"/>
        <v>0</v>
      </c>
      <c r="AG25" s="10"/>
      <c r="AH25" s="10">
        <f t="shared" si="20"/>
        <v>750</v>
      </c>
      <c r="AI25" s="11">
        <v>1E-3</v>
      </c>
      <c r="AJ25" s="10">
        <f t="shared" si="21"/>
        <v>0.75</v>
      </c>
      <c r="AK25" s="10"/>
      <c r="AL25" s="10">
        <f t="shared" si="22"/>
        <v>0.75</v>
      </c>
      <c r="AM25" s="11">
        <v>3.3300000000000003E-2</v>
      </c>
      <c r="AN25" s="10">
        <f t="shared" si="23"/>
        <v>2.4975000000000004E-2</v>
      </c>
      <c r="AO25" s="10">
        <f t="shared" si="24"/>
        <v>0.72502500000000003</v>
      </c>
      <c r="AP25" s="10">
        <f>AP22</f>
        <v>0</v>
      </c>
      <c r="AQ25" s="10">
        <f t="shared" si="25"/>
        <v>0</v>
      </c>
      <c r="AR25" s="10">
        <f t="shared" si="26"/>
        <v>0.72502500000000003</v>
      </c>
      <c r="AS25" s="10"/>
      <c r="AT25" s="10"/>
      <c r="AU25" s="10">
        <f t="shared" si="8"/>
        <v>0.72502500000000003</v>
      </c>
      <c r="AV25" s="12"/>
    </row>
    <row r="26" spans="1:48" x14ac:dyDescent="0.2">
      <c r="A26" s="24" t="s">
        <v>102</v>
      </c>
      <c r="B26" s="24" t="s">
        <v>107</v>
      </c>
      <c r="C26" s="24" t="s">
        <v>47</v>
      </c>
      <c r="D26" s="26">
        <v>500</v>
      </c>
      <c r="E26" s="26"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>SUM(F26:N26)</f>
        <v>0</v>
      </c>
      <c r="Q26" s="26"/>
      <c r="R26" s="26"/>
      <c r="S26" s="26"/>
      <c r="T26" s="26"/>
      <c r="U26" s="26"/>
      <c r="V26" s="26"/>
      <c r="W26" s="26"/>
      <c r="X26" s="22"/>
      <c r="Y26" s="26"/>
      <c r="Z26" s="26"/>
      <c r="AA26" s="26"/>
      <c r="AB26" s="26"/>
      <c r="AC26" s="26">
        <f t="shared" si="19"/>
        <v>0</v>
      </c>
      <c r="AD26" s="26">
        <f>(D26-E26-P26)</f>
        <v>500</v>
      </c>
      <c r="AE26" s="26"/>
      <c r="AF26" s="26">
        <f t="shared" ref="AF26:AF34" si="28">(AC26)</f>
        <v>0</v>
      </c>
      <c r="AG26" s="26"/>
      <c r="AH26" s="26">
        <f t="shared" si="20"/>
        <v>500</v>
      </c>
      <c r="AI26" s="27">
        <v>2.9000000000000001E-2</v>
      </c>
      <c r="AJ26" s="26">
        <f t="shared" si="21"/>
        <v>14.5</v>
      </c>
      <c r="AK26" s="26"/>
      <c r="AL26" s="26">
        <f t="shared" si="22"/>
        <v>14.5</v>
      </c>
      <c r="AM26" s="27">
        <v>3.3300000000000003E-2</v>
      </c>
      <c r="AN26" s="26">
        <f t="shared" si="23"/>
        <v>0.48285000000000006</v>
      </c>
      <c r="AO26" s="26">
        <f t="shared" si="24"/>
        <v>14.017149999999999</v>
      </c>
      <c r="AP26" s="26"/>
      <c r="AQ26" s="26">
        <f t="shared" si="25"/>
        <v>0</v>
      </c>
      <c r="AR26" s="26">
        <f t="shared" si="26"/>
        <v>14.017149999999999</v>
      </c>
      <c r="AS26" s="26"/>
      <c r="AT26" s="26"/>
      <c r="AU26" s="26">
        <f t="shared" si="8"/>
        <v>14.017149999999999</v>
      </c>
      <c r="AV26" s="26">
        <f>SUM(AU26+AU27+AU28+AU29)</f>
        <v>43.018149999999999</v>
      </c>
    </row>
    <row r="27" spans="1:48" x14ac:dyDescent="0.2">
      <c r="A27" s="24" t="s">
        <v>102</v>
      </c>
      <c r="B27" s="9" t="s">
        <v>107</v>
      </c>
      <c r="C27" s="9" t="s">
        <v>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10">
        <f>(P26)</f>
        <v>0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>
        <f t="shared" si="19"/>
        <v>0</v>
      </c>
      <c r="AD27" s="10">
        <f>(D26-E26-P26)</f>
        <v>500</v>
      </c>
      <c r="AE27" s="10"/>
      <c r="AF27" s="10">
        <f t="shared" si="28"/>
        <v>0</v>
      </c>
      <c r="AG27" s="10"/>
      <c r="AH27" s="10">
        <f t="shared" si="20"/>
        <v>500</v>
      </c>
      <c r="AI27" s="11">
        <v>0.04</v>
      </c>
      <c r="AJ27" s="10">
        <f t="shared" si="21"/>
        <v>20</v>
      </c>
      <c r="AK27" s="10"/>
      <c r="AL27" s="10">
        <f t="shared" si="22"/>
        <v>20</v>
      </c>
      <c r="AM27" s="11">
        <v>3.3300000000000003E-2</v>
      </c>
      <c r="AN27" s="10">
        <f t="shared" si="23"/>
        <v>0.66600000000000004</v>
      </c>
      <c r="AO27" s="10">
        <f t="shared" si="24"/>
        <v>19.334</v>
      </c>
      <c r="AP27" s="10">
        <f>(AP26)</f>
        <v>0</v>
      </c>
      <c r="AQ27" s="10">
        <f t="shared" si="25"/>
        <v>0</v>
      </c>
      <c r="AR27" s="10">
        <f t="shared" si="26"/>
        <v>19.334</v>
      </c>
      <c r="AS27" s="10"/>
      <c r="AT27" s="10"/>
      <c r="AU27" s="10">
        <f t="shared" si="8"/>
        <v>19.334</v>
      </c>
      <c r="AV27" s="12"/>
    </row>
    <row r="28" spans="1:48" x14ac:dyDescent="0.2">
      <c r="A28" s="24" t="s">
        <v>102</v>
      </c>
      <c r="B28" s="9" t="s">
        <v>107</v>
      </c>
      <c r="C28" s="9" t="s">
        <v>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10">
        <f>P26</f>
        <v>0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>
        <f t="shared" si="19"/>
        <v>0</v>
      </c>
      <c r="AD28" s="10">
        <f>(D26-E26-P26)</f>
        <v>500</v>
      </c>
      <c r="AE28" s="10"/>
      <c r="AF28" s="10">
        <f t="shared" si="28"/>
        <v>0</v>
      </c>
      <c r="AG28" s="10"/>
      <c r="AH28" s="10">
        <f t="shared" si="20"/>
        <v>500</v>
      </c>
      <c r="AI28" s="11">
        <v>0.01</v>
      </c>
      <c r="AJ28" s="10">
        <f t="shared" si="21"/>
        <v>5</v>
      </c>
      <c r="AK28" s="10"/>
      <c r="AL28" s="10">
        <f t="shared" si="22"/>
        <v>5</v>
      </c>
      <c r="AM28" s="11">
        <v>3.3300000000000003E-2</v>
      </c>
      <c r="AN28" s="10">
        <f t="shared" si="23"/>
        <v>0.16650000000000001</v>
      </c>
      <c r="AO28" s="10">
        <f t="shared" si="24"/>
        <v>4.8334999999999999</v>
      </c>
      <c r="AP28" s="10">
        <f>AP26</f>
        <v>0</v>
      </c>
      <c r="AQ28" s="10">
        <f t="shared" si="25"/>
        <v>0</v>
      </c>
      <c r="AR28" s="10">
        <f t="shared" si="26"/>
        <v>4.8334999999999999</v>
      </c>
      <c r="AS28" s="10"/>
      <c r="AT28" s="10"/>
      <c r="AU28" s="10">
        <f t="shared" si="8"/>
        <v>4.8334999999999999</v>
      </c>
      <c r="AV28" s="12"/>
    </row>
    <row r="29" spans="1:48" x14ac:dyDescent="0.2">
      <c r="A29" s="24" t="s">
        <v>102</v>
      </c>
      <c r="B29" s="9" t="s">
        <v>107</v>
      </c>
      <c r="C29" s="9" t="s">
        <v>116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0">
        <f>P27</f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>
        <f t="shared" ref="AC29" si="29">SUM(Q29:AA29)</f>
        <v>0</v>
      </c>
      <c r="AD29" s="10">
        <f>(D26-E26-P26)</f>
        <v>500</v>
      </c>
      <c r="AE29" s="10"/>
      <c r="AF29" s="10">
        <f t="shared" ref="AF29" si="30">(AC29)</f>
        <v>0</v>
      </c>
      <c r="AG29" s="10"/>
      <c r="AH29" s="10">
        <f t="shared" ref="AH29" si="31">(AD29-AE29-AF29-AG29)</f>
        <v>500</v>
      </c>
      <c r="AI29" s="11">
        <v>0.01</v>
      </c>
      <c r="AJ29" s="10">
        <f t="shared" ref="AJ29" si="32">AH29*AI29</f>
        <v>5</v>
      </c>
      <c r="AK29" s="10"/>
      <c r="AL29" s="10">
        <f t="shared" ref="AL29" si="33">(AJ29+AK29)</f>
        <v>5</v>
      </c>
      <c r="AM29" s="11">
        <v>3.3300000000000003E-2</v>
      </c>
      <c r="AN29" s="10">
        <f t="shared" ref="AN29" si="34">(AL29*AM29)</f>
        <v>0.16650000000000001</v>
      </c>
      <c r="AO29" s="10">
        <f t="shared" ref="AO29" si="35">(AL29-AN29)</f>
        <v>4.8334999999999999</v>
      </c>
      <c r="AP29" s="10">
        <f>AP27</f>
        <v>0</v>
      </c>
      <c r="AQ29" s="10">
        <f t="shared" ref="AQ29" si="36">(AP29*AI29)</f>
        <v>0</v>
      </c>
      <c r="AR29" s="10">
        <f t="shared" ref="AR29" si="37">(AO29+AQ29)</f>
        <v>4.8334999999999999</v>
      </c>
      <c r="AS29" s="10"/>
      <c r="AT29" s="10"/>
      <c r="AU29" s="10">
        <f t="shared" ref="AU29" si="38">(AR29+AS29+AT29)</f>
        <v>4.8334999999999999</v>
      </c>
      <c r="AV29" s="12"/>
    </row>
    <row r="30" spans="1:48" x14ac:dyDescent="0.2">
      <c r="A30" s="7" t="s">
        <v>103</v>
      </c>
      <c r="B30" s="7" t="s">
        <v>105</v>
      </c>
      <c r="C30" s="7" t="s">
        <v>47</v>
      </c>
      <c r="D30" s="6">
        <v>800</v>
      </c>
      <c r="E30" s="6">
        <v>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>SUM(F30:N30)</f>
        <v>0</v>
      </c>
      <c r="Q30" s="6"/>
      <c r="R30" s="6"/>
      <c r="S30" s="6"/>
      <c r="T30" s="6"/>
      <c r="U30" s="6"/>
      <c r="V30" s="6"/>
      <c r="W30" s="6"/>
      <c r="X30" s="22"/>
      <c r="Y30" s="6"/>
      <c r="Z30" s="6"/>
      <c r="AA30" s="6"/>
      <c r="AB30" s="6"/>
      <c r="AC30" s="6">
        <f t="shared" si="19"/>
        <v>0</v>
      </c>
      <c r="AD30" s="6">
        <f>(D30-E30-P30)</f>
        <v>800</v>
      </c>
      <c r="AE30" s="6"/>
      <c r="AF30" s="6">
        <f t="shared" si="28"/>
        <v>0</v>
      </c>
      <c r="AG30" s="6"/>
      <c r="AH30" s="6">
        <f t="shared" si="20"/>
        <v>800</v>
      </c>
      <c r="AI30" s="8">
        <v>2.9000000000000001E-2</v>
      </c>
      <c r="AJ30" s="6">
        <f t="shared" si="21"/>
        <v>23.200000000000003</v>
      </c>
      <c r="AK30" s="6"/>
      <c r="AL30" s="6">
        <f t="shared" si="22"/>
        <v>23.200000000000003</v>
      </c>
      <c r="AM30" s="8">
        <v>3.3300000000000003E-2</v>
      </c>
      <c r="AN30" s="6">
        <f t="shared" si="23"/>
        <v>0.77256000000000014</v>
      </c>
      <c r="AO30" s="6">
        <f t="shared" si="24"/>
        <v>22.427440000000004</v>
      </c>
      <c r="AP30" s="6"/>
      <c r="AQ30" s="6">
        <f t="shared" si="25"/>
        <v>0</v>
      </c>
      <c r="AR30" s="6">
        <f t="shared" si="26"/>
        <v>22.427440000000004</v>
      </c>
      <c r="AS30" s="6"/>
      <c r="AT30" s="6"/>
      <c r="AU30" s="6">
        <f t="shared" si="8"/>
        <v>22.427440000000004</v>
      </c>
      <c r="AV30" s="6">
        <f>SUM(AU30+AU31+AU32+AU33+AU34)</f>
        <v>68.6357</v>
      </c>
    </row>
    <row r="31" spans="1:48" x14ac:dyDescent="0.2">
      <c r="A31" s="7" t="s">
        <v>103</v>
      </c>
      <c r="B31" s="9" t="s">
        <v>105</v>
      </c>
      <c r="C31" s="9" t="s">
        <v>50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10">
        <f>(P30)</f>
        <v>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>
        <f>SUM(Q31:AA31)</f>
        <v>0</v>
      </c>
      <c r="AD31" s="10">
        <f>(D30-E30-P30)</f>
        <v>800</v>
      </c>
      <c r="AE31" s="10"/>
      <c r="AF31" s="10">
        <f t="shared" si="28"/>
        <v>0</v>
      </c>
      <c r="AG31" s="10"/>
      <c r="AH31" s="10">
        <f>(AD31-AE31-AF31-AG31)</f>
        <v>800</v>
      </c>
      <c r="AI31" s="11">
        <v>2.5000000000000001E-2</v>
      </c>
      <c r="AJ31" s="10">
        <f>AH31*AI31</f>
        <v>20</v>
      </c>
      <c r="AK31" s="10"/>
      <c r="AL31" s="10">
        <f>(AJ31+AK31)</f>
        <v>20</v>
      </c>
      <c r="AM31" s="11">
        <v>3.3300000000000003E-2</v>
      </c>
      <c r="AN31" s="10">
        <f>(AL31*AM31)</f>
        <v>0.66600000000000004</v>
      </c>
      <c r="AO31" s="10">
        <f>(AL31-AN31)</f>
        <v>19.334</v>
      </c>
      <c r="AP31" s="10">
        <f>(AP30)</f>
        <v>0</v>
      </c>
      <c r="AQ31" s="10">
        <f>(AP31*AI31)</f>
        <v>0</v>
      </c>
      <c r="AR31" s="10">
        <f>(AO31+AQ31)</f>
        <v>19.334</v>
      </c>
      <c r="AS31" s="10"/>
      <c r="AT31" s="10"/>
      <c r="AU31" s="10">
        <f t="shared" si="8"/>
        <v>19.334</v>
      </c>
      <c r="AV31" s="12"/>
    </row>
    <row r="32" spans="1:48" x14ac:dyDescent="0.2">
      <c r="A32" s="7" t="s">
        <v>103</v>
      </c>
      <c r="B32" s="9" t="s">
        <v>105</v>
      </c>
      <c r="C32" s="9" t="s">
        <v>51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10">
        <f>(P30)</f>
        <v>0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>
        <f t="shared" si="19"/>
        <v>0</v>
      </c>
      <c r="AD32" s="10">
        <f>(D30-E30-P30)</f>
        <v>800</v>
      </c>
      <c r="AE32" s="10"/>
      <c r="AF32" s="10">
        <f t="shared" si="28"/>
        <v>0</v>
      </c>
      <c r="AG32" s="10"/>
      <c r="AH32" s="10">
        <f t="shared" si="20"/>
        <v>800</v>
      </c>
      <c r="AI32" s="11">
        <v>0.02</v>
      </c>
      <c r="AJ32" s="10">
        <f t="shared" si="21"/>
        <v>16</v>
      </c>
      <c r="AK32" s="10"/>
      <c r="AL32" s="10">
        <f t="shared" si="22"/>
        <v>16</v>
      </c>
      <c r="AM32" s="11">
        <v>3.3300000000000003E-2</v>
      </c>
      <c r="AN32" s="10">
        <f t="shared" si="23"/>
        <v>0.53280000000000005</v>
      </c>
      <c r="AO32" s="10">
        <f t="shared" si="24"/>
        <v>15.4672</v>
      </c>
      <c r="AP32" s="10">
        <f>(AP30)</f>
        <v>0</v>
      </c>
      <c r="AQ32" s="10">
        <f t="shared" si="25"/>
        <v>0</v>
      </c>
      <c r="AR32" s="10">
        <f t="shared" si="26"/>
        <v>15.4672</v>
      </c>
      <c r="AS32" s="10"/>
      <c r="AT32" s="10"/>
      <c r="AU32" s="10">
        <f t="shared" si="8"/>
        <v>15.4672</v>
      </c>
      <c r="AV32" s="12"/>
    </row>
    <row r="33" spans="1:48" x14ac:dyDescent="0.2">
      <c r="A33" s="7" t="s">
        <v>103</v>
      </c>
      <c r="B33" s="9" t="s">
        <v>105</v>
      </c>
      <c r="C33" s="9" t="s">
        <v>91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0">
        <f>P30</f>
        <v>0</v>
      </c>
      <c r="Q33" s="10">
        <f t="shared" ref="Q33:AA33" si="39">Q32</f>
        <v>0</v>
      </c>
      <c r="R33" s="10">
        <f t="shared" si="39"/>
        <v>0</v>
      </c>
      <c r="S33" s="10">
        <f t="shared" si="39"/>
        <v>0</v>
      </c>
      <c r="T33" s="10">
        <f t="shared" si="39"/>
        <v>0</v>
      </c>
      <c r="U33" s="10">
        <f t="shared" si="39"/>
        <v>0</v>
      </c>
      <c r="V33" s="10">
        <f t="shared" si="39"/>
        <v>0</v>
      </c>
      <c r="W33" s="10">
        <f t="shared" si="39"/>
        <v>0</v>
      </c>
      <c r="X33" s="10">
        <f t="shared" si="39"/>
        <v>0</v>
      </c>
      <c r="Y33" s="10">
        <f t="shared" si="39"/>
        <v>0</v>
      </c>
      <c r="Z33" s="10"/>
      <c r="AA33" s="10">
        <f t="shared" si="39"/>
        <v>0</v>
      </c>
      <c r="AB33" s="10"/>
      <c r="AC33" s="10">
        <f t="shared" si="19"/>
        <v>0</v>
      </c>
      <c r="AD33" s="10">
        <f>(D30-E30-P30)</f>
        <v>800</v>
      </c>
      <c r="AE33" s="10"/>
      <c r="AF33" s="10">
        <f t="shared" si="28"/>
        <v>0</v>
      </c>
      <c r="AG33" s="10"/>
      <c r="AH33" s="10">
        <f t="shared" si="20"/>
        <v>800</v>
      </c>
      <c r="AI33" s="11">
        <v>7.4999999999999997E-3</v>
      </c>
      <c r="AJ33" s="10">
        <f t="shared" si="21"/>
        <v>6</v>
      </c>
      <c r="AK33" s="10"/>
      <c r="AL33" s="10">
        <f t="shared" si="22"/>
        <v>6</v>
      </c>
      <c r="AM33" s="11">
        <v>3.3300000000000003E-2</v>
      </c>
      <c r="AN33" s="10">
        <f t="shared" si="23"/>
        <v>0.19980000000000003</v>
      </c>
      <c r="AO33" s="10">
        <f t="shared" si="24"/>
        <v>5.8002000000000002</v>
      </c>
      <c r="AP33" s="10">
        <f>AP30</f>
        <v>0</v>
      </c>
      <c r="AQ33" s="10">
        <f t="shared" si="25"/>
        <v>0</v>
      </c>
      <c r="AR33" s="10">
        <f t="shared" si="26"/>
        <v>5.8002000000000002</v>
      </c>
      <c r="AS33" s="10"/>
      <c r="AT33" s="10"/>
      <c r="AU33" s="10">
        <f t="shared" si="8"/>
        <v>5.8002000000000002</v>
      </c>
      <c r="AV33" s="12"/>
    </row>
    <row r="34" spans="1:48" x14ac:dyDescent="0.2">
      <c r="A34" s="7" t="s">
        <v>103</v>
      </c>
      <c r="B34" s="9" t="s">
        <v>105</v>
      </c>
      <c r="C34" s="9" t="s">
        <v>92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10">
        <f>P30</f>
        <v>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>
        <f t="shared" si="19"/>
        <v>0</v>
      </c>
      <c r="AD34" s="10">
        <f>(D30-E30-P30)</f>
        <v>800</v>
      </c>
      <c r="AE34" s="10"/>
      <c r="AF34" s="10">
        <f t="shared" si="28"/>
        <v>0</v>
      </c>
      <c r="AG34" s="10"/>
      <c r="AH34" s="10">
        <f t="shared" si="20"/>
        <v>800</v>
      </c>
      <c r="AI34" s="11">
        <v>7.2500000000000004E-3</v>
      </c>
      <c r="AJ34" s="10">
        <f t="shared" si="21"/>
        <v>5.8000000000000007</v>
      </c>
      <c r="AK34" s="10"/>
      <c r="AL34" s="10">
        <f t="shared" si="22"/>
        <v>5.8000000000000007</v>
      </c>
      <c r="AM34" s="11">
        <v>3.3300000000000003E-2</v>
      </c>
      <c r="AN34" s="10">
        <f t="shared" si="23"/>
        <v>0.19314000000000003</v>
      </c>
      <c r="AO34" s="10">
        <f t="shared" si="24"/>
        <v>5.6068600000000011</v>
      </c>
      <c r="AP34" s="10">
        <f>AP30</f>
        <v>0</v>
      </c>
      <c r="AQ34" s="10">
        <f t="shared" si="25"/>
        <v>0</v>
      </c>
      <c r="AR34" s="10">
        <f t="shared" si="26"/>
        <v>5.6068600000000011</v>
      </c>
      <c r="AS34" s="10"/>
      <c r="AT34" s="10"/>
      <c r="AU34" s="10">
        <f t="shared" si="8"/>
        <v>5.6068600000000011</v>
      </c>
      <c r="AV34" s="12"/>
    </row>
    <row r="35" spans="1:48" x14ac:dyDescent="0.2">
      <c r="A35" s="24" t="s">
        <v>111</v>
      </c>
      <c r="B35" s="24" t="s">
        <v>110</v>
      </c>
      <c r="C35" s="24" t="s">
        <v>47</v>
      </c>
      <c r="D35" s="26">
        <v>600</v>
      </c>
      <c r="E35" s="26"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f>SUM(F35:N35)</f>
        <v>0</v>
      </c>
      <c r="Q35" s="26"/>
      <c r="R35" s="26"/>
      <c r="S35" s="26"/>
      <c r="T35" s="26"/>
      <c r="U35" s="26"/>
      <c r="V35" s="26"/>
      <c r="W35" s="26"/>
      <c r="X35" s="22"/>
      <c r="Y35" s="26"/>
      <c r="Z35" s="26"/>
      <c r="AA35" s="26"/>
      <c r="AB35" s="26"/>
      <c r="AC35" s="26">
        <f t="shared" si="19"/>
        <v>0</v>
      </c>
      <c r="AD35" s="26">
        <f>(D35-E35-P35)</f>
        <v>600</v>
      </c>
      <c r="AE35" s="26"/>
      <c r="AF35" s="26">
        <f>(AC35)</f>
        <v>0</v>
      </c>
      <c r="AG35" s="26"/>
      <c r="AH35" s="26">
        <f>(AD35-AE35-AF35-AG35)</f>
        <v>600</v>
      </c>
      <c r="AI35" s="27">
        <v>2.9000000000000001E-2</v>
      </c>
      <c r="AJ35" s="26">
        <f>AH35*AI35</f>
        <v>17.400000000000002</v>
      </c>
      <c r="AK35" s="26"/>
      <c r="AL35" s="26">
        <f>(AJ35+AK35)</f>
        <v>17.400000000000002</v>
      </c>
      <c r="AM35" s="27">
        <v>3.3300000000000003E-2</v>
      </c>
      <c r="AN35" s="26">
        <f>(AL35*AM35)</f>
        <v>0.57942000000000016</v>
      </c>
      <c r="AO35" s="26">
        <f>(AL35-AN35)</f>
        <v>16.820580000000003</v>
      </c>
      <c r="AP35" s="26"/>
      <c r="AQ35" s="26">
        <f>(AP35*AI35)</f>
        <v>0</v>
      </c>
      <c r="AR35" s="26">
        <f>(AO35+AQ35)</f>
        <v>16.820580000000003</v>
      </c>
      <c r="AS35" s="26"/>
      <c r="AT35" s="26"/>
      <c r="AU35" s="26">
        <f t="shared" si="8"/>
        <v>16.820580000000003</v>
      </c>
      <c r="AV35" s="26">
        <f>SUM(AU35+AU36+AU37)</f>
        <v>23.200800000000005</v>
      </c>
    </row>
    <row r="36" spans="1:48" x14ac:dyDescent="0.2">
      <c r="A36" s="24" t="s">
        <v>111</v>
      </c>
      <c r="B36" s="9" t="s">
        <v>110</v>
      </c>
      <c r="C36" s="9" t="s">
        <v>48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0">
        <f>P35</f>
        <v>0</v>
      </c>
      <c r="Q36" s="10">
        <f>(Q35)</f>
        <v>0</v>
      </c>
      <c r="R36" s="10"/>
      <c r="S36" s="10">
        <f>(S35)</f>
        <v>0</v>
      </c>
      <c r="T36" s="10">
        <f>(T35)</f>
        <v>0</v>
      </c>
      <c r="U36" s="10">
        <f>(U35)</f>
        <v>0</v>
      </c>
      <c r="V36" s="10">
        <f>(V35)</f>
        <v>0</v>
      </c>
      <c r="W36" s="10">
        <f>(W35)</f>
        <v>0</v>
      </c>
      <c r="X36" s="22"/>
      <c r="Y36" s="10">
        <f>Y35</f>
        <v>0</v>
      </c>
      <c r="Z36" s="10">
        <f>Z35</f>
        <v>0</v>
      </c>
      <c r="AA36" s="10">
        <f>AA35</f>
        <v>0</v>
      </c>
      <c r="AB36" s="10"/>
      <c r="AC36" s="10">
        <f t="shared" si="19"/>
        <v>0</v>
      </c>
      <c r="AD36" s="10">
        <f>(D35-E35-P35)</f>
        <v>600</v>
      </c>
      <c r="AE36" s="10"/>
      <c r="AF36" s="10">
        <f>(AC36)</f>
        <v>0</v>
      </c>
      <c r="AG36" s="10"/>
      <c r="AH36" s="10">
        <f>(AD36-AE36-AF36-AG36)</f>
        <v>600</v>
      </c>
      <c r="AI36" s="11">
        <v>0.01</v>
      </c>
      <c r="AJ36" s="10">
        <f>AH36*AI36</f>
        <v>6</v>
      </c>
      <c r="AK36" s="10"/>
      <c r="AL36" s="10">
        <f>(AJ36+AK36)</f>
        <v>6</v>
      </c>
      <c r="AM36" s="11">
        <v>3.3300000000000003E-2</v>
      </c>
      <c r="AN36" s="10">
        <f>(AL36*AM36)</f>
        <v>0.19980000000000003</v>
      </c>
      <c r="AO36" s="10">
        <f>(AL36-AN36)</f>
        <v>5.8002000000000002</v>
      </c>
      <c r="AP36" s="10">
        <f>AP35</f>
        <v>0</v>
      </c>
      <c r="AQ36" s="10">
        <f>(AP36*AI36)</f>
        <v>0</v>
      </c>
      <c r="AR36" s="10">
        <f>(AO36+AQ36)</f>
        <v>5.8002000000000002</v>
      </c>
      <c r="AS36" s="10"/>
      <c r="AT36" s="10"/>
      <c r="AU36" s="10">
        <f t="shared" si="8"/>
        <v>5.8002000000000002</v>
      </c>
      <c r="AV36" s="12"/>
    </row>
    <row r="37" spans="1:48" x14ac:dyDescent="0.2">
      <c r="A37" s="24" t="s">
        <v>111</v>
      </c>
      <c r="B37" s="9" t="s">
        <v>110</v>
      </c>
      <c r="C37" s="9" t="s">
        <v>49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0">
        <f>P35</f>
        <v>0</v>
      </c>
      <c r="Q37" s="10">
        <f>Q35</f>
        <v>0</v>
      </c>
      <c r="R37" s="10">
        <f>R36</f>
        <v>0</v>
      </c>
      <c r="S37" s="10">
        <f>S35</f>
        <v>0</v>
      </c>
      <c r="T37" s="10">
        <f>T35</f>
        <v>0</v>
      </c>
      <c r="U37" s="10">
        <f>U35</f>
        <v>0</v>
      </c>
      <c r="V37" s="10">
        <f>V35</f>
        <v>0</v>
      </c>
      <c r="W37" s="10">
        <f>W35</f>
        <v>0</v>
      </c>
      <c r="X37" s="22"/>
      <c r="Y37" s="10">
        <f>Y35</f>
        <v>0</v>
      </c>
      <c r="Z37" s="10">
        <f>Z35</f>
        <v>0</v>
      </c>
      <c r="AA37" s="10">
        <f>AA36</f>
        <v>0</v>
      </c>
      <c r="AB37" s="10"/>
      <c r="AC37" s="10">
        <f t="shared" si="19"/>
        <v>0</v>
      </c>
      <c r="AD37" s="10">
        <f>(D35-E35-P35)</f>
        <v>600</v>
      </c>
      <c r="AE37" s="10"/>
      <c r="AF37" s="10">
        <f>(AC37)</f>
        <v>0</v>
      </c>
      <c r="AG37" s="10"/>
      <c r="AH37" s="10">
        <f>(AD37-AE37-AF37-AG37)</f>
        <v>600</v>
      </c>
      <c r="AI37" s="11">
        <v>1E-3</v>
      </c>
      <c r="AJ37" s="10">
        <f>AH37*AI37</f>
        <v>0.6</v>
      </c>
      <c r="AK37" s="10"/>
      <c r="AL37" s="10">
        <f>(AJ37+AK37)</f>
        <v>0.6</v>
      </c>
      <c r="AM37" s="11">
        <v>3.3300000000000003E-2</v>
      </c>
      <c r="AN37" s="10">
        <f>(AL37*AM37)</f>
        <v>1.9980000000000001E-2</v>
      </c>
      <c r="AO37" s="10">
        <f>(AL37-AN37)</f>
        <v>0.58001999999999998</v>
      </c>
      <c r="AP37" s="10">
        <f>AP35</f>
        <v>0</v>
      </c>
      <c r="AQ37" s="10">
        <f>(AP37*AI37)</f>
        <v>0</v>
      </c>
      <c r="AR37" s="10">
        <f>(AO37+AQ37)</f>
        <v>0.58001999999999998</v>
      </c>
      <c r="AS37" s="10"/>
      <c r="AT37" s="10"/>
      <c r="AU37" s="10">
        <f t="shared" si="8"/>
        <v>0.58001999999999998</v>
      </c>
      <c r="AV37" s="12"/>
    </row>
    <row r="39" spans="1:48" x14ac:dyDescent="0.2">
      <c r="D39" s="29" t="s">
        <v>117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/>
  </sheetViews>
  <sheetFormatPr defaultRowHeight="12.75" x14ac:dyDescent="0.2"/>
  <cols>
    <col min="1" max="1" width="20.140625" bestFit="1" customWidth="1"/>
    <col min="2" max="2" width="18.28515625" bestFit="1" customWidth="1"/>
    <col min="3" max="3" width="10" bestFit="1" customWidth="1"/>
    <col min="4" max="4" width="15.42578125" bestFit="1" customWidth="1"/>
    <col min="5" max="5" width="16.140625" bestFit="1" customWidth="1"/>
    <col min="6" max="6" width="16.85546875" bestFit="1" customWidth="1"/>
    <col min="7" max="7" width="7.5703125" bestFit="1" customWidth="1"/>
    <col min="8" max="8" width="5.7109375" bestFit="1" customWidth="1"/>
    <col min="9" max="9" width="6" bestFit="1" customWidth="1"/>
    <col min="10" max="10" width="12.140625" bestFit="1" customWidth="1"/>
    <col min="11" max="11" width="13.85546875" bestFit="1" customWidth="1"/>
    <col min="12" max="12" width="14.42578125" bestFit="1" customWidth="1"/>
    <col min="13" max="13" width="13.7109375" bestFit="1" customWidth="1"/>
  </cols>
  <sheetData>
    <row r="1" spans="1:15" s="5" customFormat="1" x14ac:dyDescent="0.2">
      <c r="A1" s="5" t="s">
        <v>68</v>
      </c>
      <c r="C1" s="5" t="s">
        <v>67</v>
      </c>
      <c r="O1" s="5" t="s">
        <v>69</v>
      </c>
    </row>
    <row r="2" spans="1:15" s="3" customFormat="1" x14ac:dyDescent="0.2">
      <c r="A2" s="3" t="s">
        <v>53</v>
      </c>
      <c r="B2" s="3" t="s">
        <v>54</v>
      </c>
      <c r="C2" s="3" t="s">
        <v>63</v>
      </c>
      <c r="D2" s="3" t="s">
        <v>55</v>
      </c>
      <c r="E2" s="3" t="s">
        <v>56</v>
      </c>
      <c r="F2" s="3" t="s">
        <v>57</v>
      </c>
      <c r="G2" s="3" t="s">
        <v>50</v>
      </c>
      <c r="H2" s="3" t="s">
        <v>47</v>
      </c>
      <c r="I2" s="3" t="s">
        <v>58</v>
      </c>
      <c r="J2" s="3" t="s">
        <v>59</v>
      </c>
      <c r="K2" s="3" t="s">
        <v>60</v>
      </c>
      <c r="L2" s="3" t="s">
        <v>61</v>
      </c>
      <c r="M2" s="3" t="s">
        <v>62</v>
      </c>
      <c r="N2" s="3" t="s">
        <v>64</v>
      </c>
      <c r="O2" s="3" t="s">
        <v>70</v>
      </c>
    </row>
    <row r="3" spans="1:15" x14ac:dyDescent="0.2">
      <c r="A3" s="2"/>
      <c r="B3" s="2"/>
      <c r="C3" s="1"/>
      <c r="D3" s="1"/>
      <c r="J3" s="2"/>
      <c r="M3" s="4"/>
      <c r="N3" s="4"/>
    </row>
    <row r="9" spans="1:15" x14ac:dyDescent="0.2">
      <c r="B9" s="1"/>
    </row>
    <row r="13" spans="1:15" x14ac:dyDescent="0.2">
      <c r="B13" s="1"/>
    </row>
    <row r="19" spans="2:2" x14ac:dyDescent="0.2">
      <c r="B19" s="1"/>
    </row>
    <row r="20" spans="2:2" x14ac:dyDescent="0.2">
      <c r="B20" s="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 Data</vt:lpstr>
      <vt:lpstr>Header</vt:lpstr>
    </vt:vector>
  </TitlesOfParts>
  <Company>Colorado Deptartment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asbelsr</dc:creator>
  <cp:lastModifiedBy>Alan</cp:lastModifiedBy>
  <dcterms:created xsi:type="dcterms:W3CDTF">2010-09-01T17:10:52Z</dcterms:created>
  <dcterms:modified xsi:type="dcterms:W3CDTF">2018-10-12T16:37:56Z</dcterms:modified>
</cp:coreProperties>
</file>